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Cover" sheetId="6" r:id="rId1"/>
    <sheet name="Instructions" sheetId="8" r:id="rId2"/>
    <sheet name="Scoring" sheetId="1" r:id="rId3"/>
    <sheet name="Outcome" sheetId="7" r:id="rId4"/>
    <sheet name="Calculations" sheetId="5" r:id="rId5"/>
  </sheets>
  <calcPr calcId="145621"/>
</workbook>
</file>

<file path=xl/calcChain.xml><?xml version="1.0" encoding="utf-8"?>
<calcChain xmlns="http://schemas.openxmlformats.org/spreadsheetml/2006/main">
  <c r="L13" i="7" l="1"/>
  <c r="E36" i="7" l="1"/>
  <c r="D36" i="7"/>
  <c r="F35" i="7"/>
  <c r="D35" i="7"/>
  <c r="F34" i="7"/>
  <c r="D34" i="7"/>
  <c r="F33" i="7"/>
  <c r="D33" i="7"/>
  <c r="F32" i="7"/>
  <c r="D32" i="7"/>
  <c r="J17" i="5"/>
  <c r="J14" i="5"/>
  <c r="J13" i="5"/>
  <c r="J12" i="5"/>
  <c r="J11" i="5"/>
  <c r="J27" i="5"/>
  <c r="J26" i="5"/>
  <c r="J25" i="5"/>
  <c r="J24" i="5"/>
  <c r="P16" i="5"/>
  <c r="P11" i="5"/>
  <c r="G29" i="5" l="1"/>
  <c r="K29" i="5" s="1"/>
  <c r="G24" i="5"/>
  <c r="K24" i="5" s="1"/>
  <c r="E35" i="7" s="1"/>
  <c r="G19" i="5"/>
  <c r="G16" i="5"/>
  <c r="G11" i="5"/>
  <c r="K11" i="5" s="1"/>
  <c r="F19" i="5"/>
  <c r="J22" i="5" s="1"/>
  <c r="F11" i="5"/>
  <c r="N11" i="5" s="1"/>
  <c r="F16" i="5"/>
  <c r="E32" i="7" l="1"/>
  <c r="N40" i="7"/>
  <c r="N16" i="5"/>
  <c r="N19" i="5"/>
  <c r="K19" i="5"/>
  <c r="E34" i="7" s="1"/>
  <c r="J19" i="5"/>
  <c r="J20" i="5"/>
  <c r="J21" i="5"/>
  <c r="P19" i="5"/>
  <c r="E12" i="7" l="1"/>
  <c r="E11" i="7"/>
  <c r="E10" i="7"/>
  <c r="E9" i="7"/>
  <c r="E8" i="7"/>
  <c r="I20" i="7" l="1"/>
  <c r="F24" i="5" l="1"/>
  <c r="J18" i="5" l="1"/>
  <c r="J16" i="5"/>
  <c r="P24" i="5"/>
  <c r="J15" i="5"/>
  <c r="K16" i="5" l="1"/>
  <c r="E33" i="7" s="1"/>
  <c r="I22" i="7" s="1"/>
  <c r="L8" i="7" s="1"/>
  <c r="R30" i="5"/>
  <c r="N30" i="5"/>
  <c r="P30" i="5"/>
  <c r="K30" i="5" l="1"/>
</calcChain>
</file>

<file path=xl/comments1.xml><?xml version="1.0" encoding="utf-8"?>
<comments xmlns="http://schemas.openxmlformats.org/spreadsheetml/2006/main">
  <authors>
    <author>Annette Bethke</author>
  </authors>
  <commentList>
    <comment ref="K55" authorId="0">
      <text>
        <r>
          <rPr>
            <sz val="11"/>
            <color indexed="81"/>
            <rFont val="Open Sans"/>
            <family val="2"/>
          </rPr>
          <t xml:space="preserve">Please see the Reviewer Guidance document for details on how projects can exceed regulatory requirements.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<sst xmlns="http://schemas.openxmlformats.org/spreadsheetml/2006/main" count="174" uniqueCount="146">
  <si>
    <t>Alignments</t>
  </si>
  <si>
    <t>Attribute</t>
  </si>
  <si>
    <t>Score</t>
  </si>
  <si>
    <t>Total</t>
  </si>
  <si>
    <t>Question</t>
  </si>
  <si>
    <t>Response Key</t>
  </si>
  <si>
    <t>Percentage</t>
  </si>
  <si>
    <t>Point Value</t>
  </si>
  <si>
    <t>Points Achieved</t>
  </si>
  <si>
    <t>Out of</t>
  </si>
  <si>
    <t>Regulatory Requirements</t>
  </si>
  <si>
    <t>Does the project exceed regulatory requirements?</t>
  </si>
  <si>
    <t>Exceeds regulatory requirements</t>
  </si>
  <si>
    <t>Project score calculations</t>
  </si>
  <si>
    <t>Impact categories calculations</t>
  </si>
  <si>
    <t>Conservation Impact</t>
  </si>
  <si>
    <t>Corporate Commitment</t>
  </si>
  <si>
    <t>Conservation Education Impact</t>
  </si>
  <si>
    <t>Question No.</t>
  </si>
  <si>
    <t xml:space="preserve">Branch weight </t>
  </si>
  <si>
    <t>Weights</t>
  </si>
  <si>
    <t xml:space="preserve">REFERENCE </t>
  </si>
  <si>
    <t>Reviewer's comments</t>
  </si>
  <si>
    <t>Yes</t>
  </si>
  <si>
    <t>No</t>
  </si>
  <si>
    <t>Yes or No</t>
  </si>
  <si>
    <t>Organization:</t>
  </si>
  <si>
    <t>Subsidiary:</t>
  </si>
  <si>
    <t>Program:</t>
  </si>
  <si>
    <t xml:space="preserve">Project name: </t>
  </si>
  <si>
    <t xml:space="preserve"> </t>
  </si>
  <si>
    <t>Organization name</t>
  </si>
  <si>
    <t>Project class</t>
  </si>
  <si>
    <t>Subsidiary name</t>
  </si>
  <si>
    <t>Program name</t>
  </si>
  <si>
    <t>Project name</t>
  </si>
  <si>
    <t>Project theme</t>
  </si>
  <si>
    <t>Project score</t>
  </si>
  <si>
    <t xml:space="preserve">Date completed         </t>
  </si>
  <si>
    <t>(Out of 100)</t>
  </si>
  <si>
    <t>Determining project class</t>
  </si>
  <si>
    <t xml:space="preserve">Requirement </t>
  </si>
  <si>
    <t>Result</t>
  </si>
  <si>
    <t xml:space="preserve">Is the project locally appropriate? </t>
  </si>
  <si>
    <t>&gt;0</t>
  </si>
  <si>
    <t>Does the project have a conservation or conservation education objective?</t>
  </si>
  <si>
    <t>Does the project provide conservation or conservation education value?</t>
  </si>
  <si>
    <t>Does the project have documents outcomes?</t>
  </si>
  <si>
    <t>Attribute scores</t>
  </si>
  <si>
    <t>Q no.</t>
  </si>
  <si>
    <t>Yes/No</t>
  </si>
  <si>
    <t>Project scoring</t>
  </si>
  <si>
    <t>Project outcomes</t>
  </si>
  <si>
    <r>
      <t xml:space="preserve">Application question
</t>
    </r>
    <r>
      <rPr>
        <sz val="11"/>
        <color theme="1"/>
        <rFont val="Open Sans"/>
      </rPr>
      <t>5, 5a</t>
    </r>
  </si>
  <si>
    <t>Alignment</t>
  </si>
  <si>
    <t>Planning</t>
  </si>
  <si>
    <t>Planning and Protocols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</si>
  <si>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73.1.1</t>
    </r>
  </si>
  <si>
    <r>
      <t xml:space="preserve">Application question
</t>
    </r>
    <r>
      <rPr>
        <sz val="11"/>
        <color theme="1"/>
        <rFont val="Open Sans"/>
      </rPr>
      <t>2, 2a</t>
    </r>
  </si>
  <si>
    <t>Components of EDRR:</t>
  </si>
  <si>
    <t>- Early detection</t>
  </si>
  <si>
    <t>- Assessment</t>
  </si>
  <si>
    <t>- Rapid response</t>
  </si>
  <si>
    <t>- Planning</t>
  </si>
  <si>
    <t>- Reporting</t>
  </si>
  <si>
    <t>- Identification/verification</t>
  </si>
  <si>
    <t>0 = The plan does not includes early detection AND rapid response</t>
  </si>
  <si>
    <t>1 = The plan includes  early detection AND rapid response only</t>
  </si>
  <si>
    <r>
      <t>2 = The plan includes early detection, rapid response, and one oth</t>
    </r>
    <r>
      <rPr>
        <sz val="11"/>
        <rFont val="Open Sans"/>
      </rPr>
      <t>er component</t>
    </r>
    <r>
      <rPr>
        <sz val="11"/>
        <rFont val="Open Sans"/>
        <family val="2"/>
      </rPr>
      <t xml:space="preserve"> of an EDRR (see above)</t>
    </r>
  </si>
  <si>
    <t xml:space="preserve">3 = The plan includes early detection, rapid response, and two or three of the other components listed above </t>
  </si>
  <si>
    <t>4 = The plan includes ALL of the components listed above</t>
  </si>
  <si>
    <t>Components of HACCP:</t>
  </si>
  <si>
    <t>- Identification of activities that might result in introduction or spread of invasive species</t>
  </si>
  <si>
    <t>- Risk analysis of identified activities or tasks</t>
  </si>
  <si>
    <t>- Identification of control measures or control points</t>
  </si>
  <si>
    <t>0 = The plan does not include any of the components of a HACCP</t>
  </si>
  <si>
    <t>1 = The plan includes all of the components listed above</t>
  </si>
  <si>
    <r>
      <t>2 = The plan includes all</t>
    </r>
    <r>
      <rPr>
        <sz val="11"/>
        <color rgb="FFFF0000"/>
        <rFont val="Open Sans"/>
      </rPr>
      <t xml:space="preserve"> </t>
    </r>
    <r>
      <rPr>
        <sz val="11"/>
        <rFont val="Open Sans"/>
      </rPr>
      <t>of the components listed above and additionally there is a plan in place to assess and evaluate the HACCP</t>
    </r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</si>
  <si>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73.1.2</t>
    </r>
  </si>
  <si>
    <r>
      <t xml:space="preserve">Application question
</t>
    </r>
    <r>
      <rPr>
        <sz val="11"/>
        <color theme="1"/>
        <rFont val="Open Sans"/>
      </rPr>
      <t>3, 3a</t>
    </r>
  </si>
  <si>
    <t>0 = There is no site-wide protocol to identify and control invasive species</t>
  </si>
  <si>
    <t>1 = There is a site-wide plan to identify and control invasive species</t>
  </si>
  <si>
    <r>
      <t xml:space="preserve">2 = There is a site-wide plan to identify, control, and </t>
    </r>
    <r>
      <rPr>
        <i/>
        <sz val="11"/>
        <rFont val="Open Sans"/>
      </rPr>
      <t>prevent</t>
    </r>
    <r>
      <rPr>
        <sz val="11"/>
        <rFont val="Open Sans"/>
        <family val="2"/>
      </rPr>
      <t xml:space="preserve"> invasive species</t>
    </r>
  </si>
  <si>
    <t>3 = There is a site-wide plan to identify, control, and prevent invasive species and plans to evaluate and revise the plan itself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</si>
  <si>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73.1.3</t>
    </r>
  </si>
  <si>
    <r>
      <t xml:space="preserve">Application question
</t>
    </r>
    <r>
      <rPr>
        <sz val="11"/>
        <color theme="1"/>
        <rFont val="Open Sans"/>
      </rPr>
      <t>4, 4a</t>
    </r>
  </si>
  <si>
    <t>Does the project collaborate with suppliers on prevention or control of invasive species?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</si>
  <si>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73.2.1</t>
    </r>
  </si>
  <si>
    <t>0 = There is no collaboration with suppliers</t>
  </si>
  <si>
    <t>1 = There are informal collaborations with one or more suppliers to limit the likelihood of invasive species introduction</t>
  </si>
  <si>
    <t>2 = There is a formal collaboration to minimize the likelihood of introduction of invasive species with one supplier (e.g., Memorandum of Understanding, or contract language)</t>
  </si>
  <si>
    <t>3 = There is a formal collaboration to minimize the likelihood of introduction of invasive species with more than one supplier</t>
  </si>
  <si>
    <r>
      <rPr>
        <b/>
        <sz val="11"/>
        <color theme="1"/>
        <rFont val="Open Sans"/>
      </rPr>
      <t>Scoring question</t>
    </r>
    <r>
      <rPr>
        <sz val="11"/>
        <color theme="1"/>
        <rFont val="Open Sans"/>
      </rPr>
      <t xml:space="preserve">
73.Q.5</t>
    </r>
  </si>
  <si>
    <r>
      <t xml:space="preserve">Application question
</t>
    </r>
    <r>
      <rPr>
        <sz val="11"/>
        <color theme="1"/>
        <rFont val="Open Sans"/>
      </rPr>
      <t>6, 6a</t>
    </r>
  </si>
  <si>
    <t>Early detection rapid response</t>
  </si>
  <si>
    <t>Hazard assessment critical control point</t>
  </si>
  <si>
    <t>Other comprehensive protocol</t>
  </si>
  <si>
    <t>73.1.1</t>
  </si>
  <si>
    <t>73.1.2</t>
  </si>
  <si>
    <t>73.1.3</t>
  </si>
  <si>
    <t>Suppliers</t>
  </si>
  <si>
    <t>73.2.1</t>
  </si>
  <si>
    <t>73.Q.5</t>
  </si>
  <si>
    <t xml:space="preserve">Other--Invasive Species Coordinated Approaches project theme </t>
  </si>
  <si>
    <t>73.1.1-3</t>
  </si>
  <si>
    <t>Branch</t>
  </si>
  <si>
    <t>Attribute Weight</t>
  </si>
  <si>
    <t>Reviewer Score</t>
  </si>
  <si>
    <t>Impact No.</t>
  </si>
  <si>
    <t xml:space="preserve">Impact No. </t>
  </si>
  <si>
    <t xml:space="preserve">Impact Score </t>
  </si>
  <si>
    <t>CI</t>
  </si>
  <si>
    <t>CC</t>
  </si>
  <si>
    <t>CEI</t>
  </si>
  <si>
    <t>Instructions</t>
  </si>
  <si>
    <t>Yellow cells throughout the project scoring sheet are for Reviewer input.</t>
  </si>
  <si>
    <t xml:space="preserve">The scoring sheet is completed in three steps: 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</si>
  <si>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Cover tab </t>
    </r>
  </si>
  <si>
    <r>
      <t>Copy and paste</t>
    </r>
    <r>
      <rPr>
        <sz val="11"/>
        <color theme="1"/>
        <rFont val="Arial"/>
        <family val="2"/>
      </rPr>
      <t xml:space="preserve"> these four pieces of information from the WHC Conservation Certification website: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</si>
  <si>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>Organization name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</si>
  <si>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Subsidiary name (if there is no subsidiary, leave blank) 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</si>
  <si>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Program name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</si>
  <si>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Arial"/>
        <family val="2"/>
      </rPr>
      <t xml:space="preserve">Project name </t>
    </r>
  </si>
  <si>
    <r>
      <t>100% accuracy is critical</t>
    </r>
    <r>
      <rPr>
        <sz val="11"/>
        <color theme="1"/>
        <rFont val="Arial"/>
        <family val="2"/>
      </rPr>
      <t xml:space="preserve">—please do not type this information. 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</si>
  <si>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 xml:space="preserve">Scoring tab </t>
    </r>
  </si>
  <si>
    <t xml:space="preserve">After reading the application on the WHC Conservation Certification website, enter a Reviewer score for each Reviewer question based on the scoring criteria. </t>
  </si>
  <si>
    <t xml:space="preserve">To the right of each Reviewer question is a yellow “Reviewer’s comment” cell. This cell can be used to explain or justify scoring. </t>
  </si>
  <si>
    <t xml:space="preserve">No additional time should be spent researching justifications. Reviewers are encouraged to note items they have personal knowledge of or that were provided by in the application. These might include: 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</si>
  <si>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Peer-reviewed articles and other credible literature (e.g. books, guidance documents)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</si>
  <si>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Empirical, qualitative or process-based models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</si>
  <si>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Recommendations from an expert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</si>
  <si>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 xml:space="preserve">Biodiversity or conservation metric (e.g. biodiversity index) </t>
    </r>
  </si>
  <si>
    <t>Additional guidance on scoring is provided in: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</si>
  <si>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Comment boxes</t>
    </r>
    <r>
      <rPr>
        <sz val="11"/>
        <color theme="1"/>
        <rFont val="Arial"/>
        <family val="2"/>
      </rPr>
      <t xml:space="preserve"> found by selecting the cell labeled “Score.” Reviewer questions with comment boxes have a red triangle in upper right-hand corner of the “Score” cell.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</si>
  <si>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 xml:space="preserve">Reviewer guidance </t>
    </r>
    <r>
      <rPr>
        <sz val="11"/>
        <color theme="1"/>
        <rFont val="Arial"/>
        <family val="2"/>
      </rPr>
      <t xml:space="preserve">found on wildlifehc.org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</si>
  <si>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i/>
        <sz val="11"/>
        <color theme="1"/>
        <rFont val="Arial"/>
        <family val="2"/>
      </rPr>
      <t>Glossary</t>
    </r>
    <r>
      <rPr>
        <sz val="11"/>
        <color theme="1"/>
        <rFont val="Arial"/>
        <family val="2"/>
      </rPr>
      <t xml:space="preserve"> found on wildlifehc.org</t>
    </r>
  </si>
  <si>
    <r>
      <t>3.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Arial"/>
        <family val="2"/>
      </rPr>
      <t>Outcome tab</t>
    </r>
  </si>
  <si>
    <t>Enter the date the review was completed.</t>
  </si>
  <si>
    <t>Check that the appropriate class and score have been generated. If the project class is “Early,” it will have a score of zero.</t>
  </si>
  <si>
    <r>
      <t xml:space="preserve">For information on the how these scores were calculated, please see </t>
    </r>
    <r>
      <rPr>
        <sz val="11"/>
        <color theme="1"/>
        <rFont val="Open sans"/>
        <family val="2"/>
      </rPr>
      <t>wildlifehc.org.</t>
    </r>
  </si>
  <si>
    <r>
      <t xml:space="preserve">For information on the how these scores were calculated, please see </t>
    </r>
    <r>
      <rPr>
        <b/>
        <sz val="12"/>
        <color theme="1"/>
        <rFont val="Open Sans"/>
        <family val="2"/>
      </rPr>
      <t>wildlifehc.org.</t>
    </r>
  </si>
  <si>
    <t>To what level does the content of the plan fulfill the requirements of an Early Detection Rapid Response (EDRR) plan?</t>
  </si>
  <si>
    <t>To what level does the content of the plan fulfill the requirements of a Hazard Assessment Critical Control Point (HACCP) plan?</t>
  </si>
  <si>
    <t xml:space="preserve">To what level does the content fulfill the requirements of another site-wide protocol to identify and control invasive species? </t>
  </si>
  <si>
    <t>2016 Project Scoring Sheet</t>
  </si>
  <si>
    <t>Version 1.4 October,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</si>
</sst>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m/d/yy;@"/>
  </numFmts>
  <fonts count="39"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  <font>
      <b/>
      <sz val="16"/>
      <color theme="1"/>
      <name val="Open Sans"/>
      <family val="2"/>
    </font>
    <font>
      <sz val="8"/>
      <color theme="1" tint="0.499984740745262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</font>
    <font>
      <b/>
      <sz val="22"/>
      <color theme="1"/>
      <name val="Open Sans"/>
    </font>
    <font>
      <b/>
      <sz val="22"/>
      <color theme="1"/>
      <name val="Open Sans"/>
      <family val="2"/>
    </font>
    <font>
      <b/>
      <sz val="14"/>
      <color theme="1"/>
      <name val="Open Sans"/>
      <family val="2"/>
    </font>
    <font>
      <b/>
      <sz val="20"/>
      <color theme="1"/>
      <name val="Open Sans"/>
    </font>
    <font>
      <sz val="11"/>
      <color theme="1"/>
      <name val="Open Sans"/>
    </font>
    <font>
      <b/>
      <sz val="11"/>
      <color theme="1"/>
      <name val="Calibri"/>
      <family val="2"/>
      <scheme val="minor"/>
    </font>
    <font>
      <sz val="20"/>
      <color theme="1"/>
      <name val="Open Sans"/>
      <family val="2"/>
    </font>
    <font>
      <sz val="16"/>
      <color theme="1"/>
      <name val="Open Sans"/>
      <family val="2"/>
    </font>
    <font>
      <b/>
      <sz val="14"/>
      <color theme="1"/>
      <name val="Open Sans"/>
    </font>
    <font>
      <sz val="14"/>
      <color theme="1"/>
      <name val="Open Sans"/>
      <family val="2"/>
    </font>
    <font>
      <sz val="14"/>
      <color theme="1"/>
      <name val="Open Sans"/>
    </font>
    <font>
      <b/>
      <sz val="20"/>
      <color theme="1"/>
      <name val="Open Sans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Open Sans"/>
      <family val="2"/>
    </font>
    <font>
      <b/>
      <sz val="11"/>
      <name val="Open Sans"/>
    </font>
    <font>
      <i/>
      <sz val="11"/>
      <name val="Open Sans"/>
    </font>
    <font>
      <sz val="11"/>
      <name val="Open Sans"/>
    </font>
    <font>
      <i/>
      <sz val="11"/>
      <color theme="1"/>
      <name val="Open Sans"/>
    </font>
    <font>
      <sz val="11"/>
      <color rgb="FFFF0000"/>
      <name val="Open Sans"/>
    </font>
    <font>
      <sz val="11"/>
      <color theme="0"/>
      <name val="Open san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Arial"/>
      <family val="2"/>
    </font>
    <font>
      <sz val="7"/>
      <color theme="1"/>
      <name val="Times New Roman"/>
      <family val="1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9"/>
      <color indexed="81"/>
      <name val="Tahoma"/>
      <family val="2"/>
    </font>
    <font>
      <sz val="11"/>
      <color indexed="81"/>
      <name val="Open Sans"/>
      <family val="2"/>
    </font>
    <font>
      <sz val="11"/>
      <color rgb="FF000000"/>
      <name val="Open Sans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rgb="FF1CBECA"/>
        <bgColor indexed="64"/>
      </patternFill>
    </fill>
    <fill>
      <patternFill patternType="solid">
        <fgColor rgb="FFB4534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02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0" xfId="0" applyFont="1"/>
    <xf numFmtId="0" fontId="8" fillId="0" borderId="0" xfId="0" applyFont="1"/>
    <xf numFmtId="0" fontId="9" fillId="0" borderId="0" xfId="0" applyFont="1"/>
    <xf numFmtId="0" fontId="0" fillId="0" borderId="7" xfId="0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5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/>
    <xf numFmtId="0" fontId="1" fillId="7" borderId="0" xfId="0" applyFont="1" applyFill="1" applyBorder="1"/>
    <xf numFmtId="0" fontId="0" fillId="0" borderId="7" xfId="0" applyFont="1" applyFill="1" applyBorder="1"/>
    <xf numFmtId="0" fontId="0" fillId="4" borderId="6" xfId="0" applyFont="1" applyFill="1" applyBorder="1"/>
    <xf numFmtId="0" fontId="0" fillId="5" borderId="11" xfId="0" applyFont="1" applyFill="1" applyBorder="1"/>
    <xf numFmtId="0" fontId="0" fillId="4" borderId="7" xfId="0" applyFont="1" applyFill="1" applyBorder="1"/>
    <xf numFmtId="0" fontId="1" fillId="8" borderId="6" xfId="0" applyFont="1" applyFill="1" applyBorder="1" applyAlignment="1">
      <alignment horizontal="right"/>
    </xf>
    <xf numFmtId="0" fontId="1" fillId="8" borderId="0" xfId="0" applyFont="1" applyFill="1" applyBorder="1"/>
    <xf numFmtId="0" fontId="1" fillId="8" borderId="0" xfId="0" applyFont="1" applyFill="1" applyBorder="1" applyAlignment="1"/>
    <xf numFmtId="0" fontId="0" fillId="8" borderId="0" xfId="0" applyFont="1" applyFill="1" applyBorder="1"/>
    <xf numFmtId="2" fontId="0" fillId="8" borderId="0" xfId="0" applyNumberFormat="1" applyFont="1" applyFill="1" applyBorder="1"/>
    <xf numFmtId="0" fontId="0" fillId="8" borderId="7" xfId="0" applyFont="1" applyFill="1" applyBorder="1"/>
    <xf numFmtId="2" fontId="0" fillId="8" borderId="6" xfId="0" applyNumberFormat="1" applyFont="1" applyFill="1" applyBorder="1"/>
    <xf numFmtId="0" fontId="0" fillId="8" borderId="6" xfId="0" applyFont="1" applyFill="1" applyBorder="1" applyAlignment="1"/>
    <xf numFmtId="0" fontId="0" fillId="8" borderId="0" xfId="0" applyFont="1" applyFill="1" applyBorder="1" applyAlignment="1"/>
    <xf numFmtId="0" fontId="0" fillId="0" borderId="0" xfId="0" applyFont="1" applyBorder="1"/>
    <xf numFmtId="0" fontId="1" fillId="9" borderId="6" xfId="0" applyFont="1" applyFill="1" applyBorder="1" applyAlignment="1">
      <alignment horizontal="right"/>
    </xf>
    <xf numFmtId="0" fontId="1" fillId="9" borderId="0" xfId="0" applyFont="1" applyFill="1" applyBorder="1"/>
    <xf numFmtId="0" fontId="1" fillId="9" borderId="0" xfId="0" applyFont="1" applyFill="1" applyBorder="1" applyAlignment="1"/>
    <xf numFmtId="2" fontId="1" fillId="9" borderId="0" xfId="0" applyNumberFormat="1" applyFont="1" applyFill="1" applyBorder="1"/>
    <xf numFmtId="0" fontId="0" fillId="9" borderId="0" xfId="0" applyFont="1" applyFill="1" applyBorder="1"/>
    <xf numFmtId="0" fontId="0" fillId="9" borderId="7" xfId="0" applyFont="1" applyFill="1" applyBorder="1"/>
    <xf numFmtId="0" fontId="0" fillId="9" borderId="6" xfId="0" applyFont="1" applyFill="1" applyBorder="1"/>
    <xf numFmtId="0" fontId="0" fillId="9" borderId="0" xfId="0" applyFont="1" applyFill="1" applyBorder="1" applyAlignment="1"/>
    <xf numFmtId="0" fontId="0" fillId="0" borderId="0" xfId="0" applyFont="1" applyFill="1" applyBorder="1"/>
    <xf numFmtId="0" fontId="0" fillId="4" borderId="0" xfId="0" applyFont="1" applyFill="1" applyBorder="1"/>
    <xf numFmtId="0" fontId="1" fillId="3" borderId="6" xfId="0" applyFont="1" applyFill="1" applyBorder="1" applyAlignment="1"/>
    <xf numFmtId="0" fontId="1" fillId="3" borderId="0" xfId="0" applyFont="1" applyFill="1" applyBorder="1"/>
    <xf numFmtId="0" fontId="0" fillId="3" borderId="0" xfId="0" applyFont="1" applyFill="1" applyBorder="1" applyAlignment="1"/>
    <xf numFmtId="2" fontId="1" fillId="3" borderId="0" xfId="0" applyNumberFormat="1" applyFont="1" applyFill="1" applyBorder="1"/>
    <xf numFmtId="0" fontId="0" fillId="3" borderId="0" xfId="0" applyFont="1" applyFill="1" applyBorder="1"/>
    <xf numFmtId="0" fontId="0" fillId="3" borderId="7" xfId="0" applyFont="1" applyFill="1" applyBorder="1"/>
    <xf numFmtId="2" fontId="1" fillId="3" borderId="6" xfId="0" applyNumberFormat="1" applyFont="1" applyFill="1" applyBorder="1"/>
    <xf numFmtId="0" fontId="0" fillId="3" borderId="6" xfId="0" applyFont="1" applyFill="1" applyBorder="1" applyAlignment="1"/>
    <xf numFmtId="1" fontId="8" fillId="7" borderId="0" xfId="0" applyNumberFormat="1" applyFont="1" applyFill="1" applyBorder="1"/>
    <xf numFmtId="0" fontId="0" fillId="5" borderId="16" xfId="0" applyFont="1" applyFill="1" applyBorder="1"/>
    <xf numFmtId="0" fontId="0" fillId="4" borderId="8" xfId="0" applyFont="1" applyFill="1" applyBorder="1"/>
    <xf numFmtId="0" fontId="1" fillId="0" borderId="12" xfId="0" applyFont="1" applyBorder="1"/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17" xfId="0" applyFont="1" applyBorder="1"/>
    <xf numFmtId="1" fontId="8" fillId="7" borderId="18" xfId="0" applyNumberFormat="1" applyFont="1" applyFill="1" applyBorder="1"/>
    <xf numFmtId="0" fontId="0" fillId="0" borderId="19" xfId="0" applyFont="1" applyBorder="1"/>
    <xf numFmtId="0" fontId="0" fillId="0" borderId="0" xfId="0" applyFont="1" applyAlignment="1"/>
    <xf numFmtId="0" fontId="1" fillId="0" borderId="0" xfId="0" applyFont="1" applyFill="1" applyBorder="1"/>
    <xf numFmtId="0" fontId="0" fillId="0" borderId="0" xfId="0" applyBorder="1" applyProtection="1"/>
    <xf numFmtId="0" fontId="0" fillId="0" borderId="11" xfId="0" applyFill="1" applyBorder="1" applyProtection="1"/>
    <xf numFmtId="0" fontId="0" fillId="0" borderId="12" xfId="0" applyBorder="1" applyProtection="1"/>
    <xf numFmtId="0" fontId="6" fillId="0" borderId="12" xfId="0" applyFont="1" applyFill="1" applyBorder="1" applyAlignment="1" applyProtection="1">
      <alignment horizontal="right"/>
    </xf>
    <xf numFmtId="0" fontId="0" fillId="0" borderId="0" xfId="0" applyFill="1" applyBorder="1" applyProtection="1"/>
    <xf numFmtId="0" fontId="1" fillId="0" borderId="10" xfId="0" applyFont="1" applyFill="1" applyBorder="1" applyProtection="1"/>
    <xf numFmtId="0" fontId="1" fillId="0" borderId="1" xfId="0" applyFont="1" applyFill="1" applyBorder="1" applyProtection="1"/>
    <xf numFmtId="0" fontId="0" fillId="0" borderId="0" xfId="0" applyProtection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9" fillId="12" borderId="0" xfId="0" applyFont="1" applyFill="1" applyBorder="1" applyAlignment="1">
      <alignment horizontal="center"/>
    </xf>
    <xf numFmtId="0" fontId="0" fillId="12" borderId="0" xfId="0" applyFill="1" applyBorder="1"/>
    <xf numFmtId="0" fontId="11" fillId="0" borderId="0" xfId="0" applyFont="1"/>
    <xf numFmtId="0" fontId="14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4" fontId="0" fillId="0" borderId="0" xfId="0" applyNumberFormat="1"/>
    <xf numFmtId="0" fontId="20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6" borderId="20" xfId="0" applyFont="1" applyFill="1" applyBorder="1" applyAlignment="1">
      <alignment vertical="center"/>
    </xf>
    <xf numFmtId="1" fontId="8" fillId="9" borderId="22" xfId="0" applyNumberFormat="1" applyFont="1" applyFill="1" applyBorder="1" applyAlignment="1">
      <alignment vertical="center" wrapText="1"/>
    </xf>
    <xf numFmtId="0" fontId="0" fillId="0" borderId="23" xfId="0" applyBorder="1"/>
    <xf numFmtId="0" fontId="1" fillId="6" borderId="25" xfId="0" applyFont="1" applyFill="1" applyBorder="1" applyAlignment="1">
      <alignment vertical="center"/>
    </xf>
    <xf numFmtId="1" fontId="8" fillId="9" borderId="26" xfId="0" applyNumberFormat="1" applyFont="1" applyFill="1" applyBorder="1" applyAlignment="1">
      <alignment vertical="center" wrapText="1"/>
    </xf>
    <xf numFmtId="0" fontId="1" fillId="6" borderId="27" xfId="0" applyFont="1" applyFill="1" applyBorder="1" applyAlignment="1">
      <alignment horizontal="center" vertical="center"/>
    </xf>
    <xf numFmtId="1" fontId="8" fillId="0" borderId="27" xfId="0" applyNumberFormat="1" applyFont="1" applyFill="1" applyBorder="1" applyAlignment="1">
      <alignment vertical="center" wrapText="1"/>
    </xf>
    <xf numFmtId="0" fontId="1" fillId="6" borderId="20" xfId="0" applyFont="1" applyFill="1" applyBorder="1" applyAlignment="1">
      <alignment horizontal="center" vertical="center"/>
    </xf>
    <xf numFmtId="1" fontId="8" fillId="9" borderId="2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indent="5"/>
    </xf>
    <xf numFmtId="0" fontId="18" fillId="0" borderId="0" xfId="0" applyFont="1" applyBorder="1" applyAlignment="1">
      <alignment horizontal="left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1" fontId="11" fillId="9" borderId="24" xfId="0" applyNumberFormat="1" applyFont="1" applyFill="1" applyBorder="1" applyAlignment="1">
      <alignment horizontal="center" vertical="center" wrapText="1"/>
    </xf>
    <xf numFmtId="1" fontId="3" fillId="9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1" fillId="6" borderId="25" xfId="0" applyFont="1" applyFill="1" applyBorder="1" applyAlignment="1">
      <alignment horizontal="center" vertical="center"/>
    </xf>
    <xf numFmtId="1" fontId="8" fillId="9" borderId="2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/>
    <xf numFmtId="0" fontId="8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9" fontId="0" fillId="0" borderId="0" xfId="1" applyFont="1"/>
    <xf numFmtId="0" fontId="3" fillId="8" borderId="1" xfId="0" applyFont="1" applyFill="1" applyBorder="1"/>
    <xf numFmtId="0" fontId="3" fillId="8" borderId="1" xfId="0" applyFont="1" applyFill="1" applyBorder="1" applyAlignment="1">
      <alignment horizontal="right"/>
    </xf>
    <xf numFmtId="0" fontId="3" fillId="9" borderId="1" xfId="0" applyFont="1" applyFill="1" applyBorder="1"/>
    <xf numFmtId="0" fontId="3" fillId="10" borderId="1" xfId="0" applyFont="1" applyFill="1" applyBorder="1"/>
    <xf numFmtId="0" fontId="22" fillId="0" borderId="0" xfId="2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horizontal="right"/>
      <protection locked="0"/>
    </xf>
    <xf numFmtId="0" fontId="7" fillId="11" borderId="1" xfId="0" applyFont="1" applyFill="1" applyBorder="1" applyProtection="1">
      <protection locked="0"/>
    </xf>
    <xf numFmtId="0" fontId="0" fillId="0" borderId="12" xfId="0" applyFill="1" applyBorder="1" applyProtection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0" xfId="0"/>
    <xf numFmtId="0" fontId="14" fillId="0" borderId="0" xfId="0" applyFont="1" applyAlignment="1">
      <alignment horizontal="center" vertical="center"/>
    </xf>
    <xf numFmtId="0" fontId="12" fillId="0" borderId="0" xfId="0" applyFont="1" applyProtection="1"/>
    <xf numFmtId="0" fontId="0" fillId="0" borderId="0" xfId="0" applyFill="1" applyProtection="1"/>
    <xf numFmtId="0" fontId="1" fillId="0" borderId="0" xfId="0" applyFont="1" applyProtection="1"/>
    <xf numFmtId="0" fontId="13" fillId="0" borderId="0" xfId="0" applyFont="1" applyProtection="1"/>
    <xf numFmtId="0" fontId="0" fillId="0" borderId="0" xfId="0" applyFont="1" applyProtection="1"/>
    <xf numFmtId="0" fontId="0" fillId="0" borderId="0" xfId="0" applyFill="1" applyAlignment="1" applyProtection="1">
      <alignment horizontal="left" wrapText="1"/>
    </xf>
    <xf numFmtId="0" fontId="1" fillId="0" borderId="12" xfId="0" applyFont="1" applyBorder="1" applyProtection="1"/>
    <xf numFmtId="0" fontId="0" fillId="0" borderId="0" xfId="0" applyFill="1" applyBorder="1" applyProtection="1"/>
    <xf numFmtId="0" fontId="0" fillId="0" borderId="0" xfId="0" applyFill="1" applyBorder="1" applyProtection="1"/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2" fontId="0" fillId="9" borderId="0" xfId="0" applyNumberFormat="1" applyFont="1" applyFill="1" applyBorder="1"/>
    <xf numFmtId="2" fontId="0" fillId="0" borderId="0" xfId="0" applyNumberFormat="1" applyFont="1" applyBorder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10" fillId="0" borderId="0" xfId="0" applyFont="1" applyAlignme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9" fillId="0" borderId="0" xfId="0" applyFont="1" applyAlignment="1">
      <alignment horizontal="left" vertical="center" indent="6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left" vertical="center" indent="4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18" fillId="11" borderId="13" xfId="0" applyFont="1" applyFill="1" applyBorder="1" applyAlignment="1" applyProtection="1">
      <alignment horizontal="left"/>
      <protection locked="0"/>
    </xf>
    <xf numFmtId="0" fontId="19" fillId="11" borderId="14" xfId="0" applyFont="1" applyFill="1" applyBorder="1" applyAlignment="1" applyProtection="1">
      <alignment horizontal="left"/>
      <protection locked="0"/>
    </xf>
    <xf numFmtId="0" fontId="19" fillId="11" borderId="15" xfId="0" applyFont="1" applyFill="1" applyBorder="1" applyAlignment="1" applyProtection="1">
      <alignment horizontal="left"/>
      <protection locked="0"/>
    </xf>
    <xf numFmtId="0" fontId="19" fillId="11" borderId="1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justify" vertical="center"/>
    </xf>
    <xf numFmtId="0" fontId="1" fillId="10" borderId="11" xfId="0" applyFont="1" applyFill="1" applyBorder="1" applyAlignment="1" applyProtection="1">
      <alignment horizontal="center" vertical="center" textRotation="90"/>
    </xf>
    <xf numFmtId="0" fontId="1" fillId="10" borderId="12" xfId="0" applyFont="1" applyFill="1" applyBorder="1" applyAlignment="1" applyProtection="1">
      <alignment horizontal="center" vertical="center" textRotation="90"/>
    </xf>
    <xf numFmtId="0" fontId="23" fillId="0" borderId="3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horizontal="left" wrapText="1"/>
    </xf>
    <xf numFmtId="0" fontId="23" fillId="0" borderId="8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49" fontId="24" fillId="0" borderId="6" xfId="0" applyNumberFormat="1" applyFont="1" applyFill="1" applyBorder="1" applyAlignment="1"/>
    <xf numFmtId="49" fontId="24" fillId="0" borderId="0" xfId="0" applyNumberFormat="1" applyFont="1" applyFill="1" applyBorder="1" applyAlignment="1"/>
    <xf numFmtId="49" fontId="24" fillId="0" borderId="7" xfId="0" applyNumberFormat="1" applyFont="1" applyFill="1" applyBorder="1" applyAlignment="1"/>
    <xf numFmtId="0" fontId="4" fillId="0" borderId="6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49" fontId="26" fillId="0" borderId="6" xfId="0" applyNumberFormat="1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49" fontId="26" fillId="0" borderId="7" xfId="0" applyNumberFormat="1" applyFont="1" applyFill="1" applyBorder="1" applyAlignment="1">
      <alignment horizontal="left" wrapText="1"/>
    </xf>
    <xf numFmtId="49" fontId="26" fillId="0" borderId="6" xfId="0" applyNumberFormat="1" applyFont="1" applyFill="1" applyBorder="1" applyAlignment="1"/>
    <xf numFmtId="49" fontId="26" fillId="0" borderId="0" xfId="0" applyNumberFormat="1" applyFont="1" applyFill="1" applyBorder="1" applyAlignment="1"/>
    <xf numFmtId="49" fontId="26" fillId="0" borderId="7" xfId="0" applyNumberFormat="1" applyFont="1" applyFill="1" applyBorder="1" applyAlignment="1"/>
    <xf numFmtId="0" fontId="5" fillId="9" borderId="1" xfId="0" applyFont="1" applyFill="1" applyBorder="1" applyAlignment="1" applyProtection="1">
      <alignment horizontal="center" vertical="center" textRotation="90"/>
    </xf>
    <xf numFmtId="0" fontId="0" fillId="11" borderId="3" xfId="0" applyFill="1" applyBorder="1" applyAlignment="1" applyProtection="1">
      <alignment horizontal="left" vertical="top" wrapText="1"/>
      <protection locked="0"/>
    </xf>
    <xf numFmtId="0" fontId="0" fillId="11" borderId="4" xfId="0" applyFill="1" applyBorder="1" applyAlignment="1" applyProtection="1">
      <alignment horizontal="left" vertical="top" wrapText="1"/>
      <protection locked="0"/>
    </xf>
    <xf numFmtId="0" fontId="0" fillId="11" borderId="5" xfId="0" applyFill="1" applyBorder="1" applyAlignment="1" applyProtection="1">
      <alignment horizontal="left" vertical="top" wrapText="1"/>
      <protection locked="0"/>
    </xf>
    <xf numFmtId="0" fontId="0" fillId="11" borderId="6" xfId="0" applyFill="1" applyBorder="1" applyAlignment="1" applyProtection="1">
      <alignment horizontal="left" vertical="top" wrapText="1"/>
      <protection locked="0"/>
    </xf>
    <xf numFmtId="0" fontId="0" fillId="11" borderId="0" xfId="0" applyFill="1" applyBorder="1" applyAlignment="1" applyProtection="1">
      <alignment horizontal="left" vertical="top" wrapText="1"/>
      <protection locked="0"/>
    </xf>
    <xf numFmtId="0" fontId="0" fillId="11" borderId="7" xfId="0" applyFill="1" applyBorder="1" applyAlignment="1" applyProtection="1">
      <alignment horizontal="left" vertical="top" wrapText="1"/>
      <protection locked="0"/>
    </xf>
    <xf numFmtId="0" fontId="0" fillId="11" borderId="8" xfId="0" applyFill="1" applyBorder="1" applyAlignment="1" applyProtection="1">
      <alignment horizontal="left" vertical="top" wrapText="1"/>
      <protection locked="0"/>
    </xf>
    <xf numFmtId="0" fontId="0" fillId="11" borderId="2" xfId="0" applyFill="1" applyBorder="1" applyAlignment="1" applyProtection="1">
      <alignment horizontal="left" vertical="top" wrapText="1"/>
      <protection locked="0"/>
    </xf>
    <xf numFmtId="0" fontId="0" fillId="11" borderId="9" xfId="0" applyFill="1" applyBorder="1" applyAlignment="1" applyProtection="1">
      <alignment horizontal="left" vertical="top" wrapText="1"/>
      <protection locked="0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23" fillId="0" borderId="5" xfId="0" applyFont="1" applyFill="1" applyBorder="1" applyAlignment="1">
      <alignment horizontal="left" wrapText="1"/>
    </xf>
    <xf numFmtId="0" fontId="23" fillId="0" borderId="9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11" borderId="3" xfId="0" applyFill="1" applyBorder="1" applyAlignment="1" applyProtection="1">
      <alignment horizontal="left" vertical="top"/>
      <protection locked="0"/>
    </xf>
    <xf numFmtId="0" fontId="0" fillId="11" borderId="4" xfId="0" applyFill="1" applyBorder="1" applyAlignment="1" applyProtection="1">
      <alignment horizontal="left" vertical="top"/>
      <protection locked="0"/>
    </xf>
    <xf numFmtId="0" fontId="0" fillId="11" borderId="5" xfId="0" applyFill="1" applyBorder="1" applyAlignment="1" applyProtection="1">
      <alignment horizontal="left" vertical="top"/>
      <protection locked="0"/>
    </xf>
    <xf numFmtId="0" fontId="0" fillId="11" borderId="6" xfId="0" applyFill="1" applyBorder="1" applyAlignment="1" applyProtection="1">
      <alignment horizontal="left" vertical="top"/>
      <protection locked="0"/>
    </xf>
    <xf numFmtId="0" fontId="0" fillId="11" borderId="0" xfId="0" applyFill="1" applyBorder="1" applyAlignment="1" applyProtection="1">
      <alignment horizontal="left" vertical="top"/>
      <protection locked="0"/>
    </xf>
    <xf numFmtId="0" fontId="0" fillId="11" borderId="7" xfId="0" applyFill="1" applyBorder="1" applyAlignment="1" applyProtection="1">
      <alignment horizontal="left" vertical="top"/>
      <protection locked="0"/>
    </xf>
    <xf numFmtId="0" fontId="0" fillId="11" borderId="8" xfId="0" applyFill="1" applyBorder="1" applyAlignment="1" applyProtection="1">
      <alignment horizontal="left" vertical="top"/>
      <protection locked="0"/>
    </xf>
    <xf numFmtId="0" fontId="0" fillId="11" borderId="2" xfId="0" applyFill="1" applyBorder="1" applyAlignment="1" applyProtection="1">
      <alignment horizontal="left" vertical="top"/>
      <protection locked="0"/>
    </xf>
    <xf numFmtId="0" fontId="0" fillId="11" borderId="9" xfId="0" applyFill="1" applyBorder="1" applyAlignment="1" applyProtection="1">
      <alignment horizontal="left" vertical="top"/>
      <protection locked="0"/>
    </xf>
    <xf numFmtId="0" fontId="26" fillId="0" borderId="3" xfId="0" applyFont="1" applyFill="1" applyBorder="1" applyAlignment="1"/>
    <xf numFmtId="0" fontId="26" fillId="0" borderId="4" xfId="0" applyFont="1" applyFill="1" applyBorder="1" applyAlignment="1"/>
    <xf numFmtId="0" fontId="13" fillId="0" borderId="1" xfId="0" applyFont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13" fillId="0" borderId="6" xfId="0" applyFont="1" applyFill="1" applyBorder="1" applyAlignment="1"/>
    <xf numFmtId="0" fontId="13" fillId="0" borderId="0" xfId="0" applyFont="1" applyFill="1" applyBorder="1" applyAlignment="1"/>
    <xf numFmtId="0" fontId="13" fillId="0" borderId="7" xfId="0" applyFont="1" applyFill="1" applyBorder="1" applyAlignment="1"/>
    <xf numFmtId="0" fontId="25" fillId="0" borderId="6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 wrapText="1"/>
    </xf>
    <xf numFmtId="0" fontId="25" fillId="0" borderId="7" xfId="0" applyFont="1" applyFill="1" applyBorder="1" applyAlignment="1">
      <alignment horizontal="left" wrapText="1"/>
    </xf>
    <xf numFmtId="0" fontId="25" fillId="0" borderId="8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wrapText="1"/>
    </xf>
    <xf numFmtId="0" fontId="25" fillId="0" borderId="9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/>
    </xf>
    <xf numFmtId="0" fontId="24" fillId="0" borderId="4" xfId="0" applyFont="1" applyFill="1" applyBorder="1" applyAlignment="1">
      <alignment horizontal="left"/>
    </xf>
    <xf numFmtId="0" fontId="24" fillId="0" borderId="5" xfId="0" applyFont="1" applyFill="1" applyBorder="1" applyAlignment="1">
      <alignment horizontal="left"/>
    </xf>
    <xf numFmtId="0" fontId="4" fillId="0" borderId="8" xfId="0" applyFont="1" applyFill="1" applyBorder="1" applyAlignment="1"/>
    <xf numFmtId="0" fontId="4" fillId="0" borderId="2" xfId="0" applyFont="1" applyFill="1" applyBorder="1" applyAlignment="1"/>
    <xf numFmtId="0" fontId="4" fillId="0" borderId="9" xfId="0" applyFont="1" applyFill="1" applyBorder="1" applyAlignment="1"/>
    <xf numFmtId="0" fontId="8" fillId="0" borderId="6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7" xfId="0" applyFont="1" applyFill="1" applyBorder="1" applyAlignment="1" applyProtection="1">
      <alignment horizontal="center" vertical="top"/>
    </xf>
    <xf numFmtId="0" fontId="8" fillId="0" borderId="8" xfId="0" applyFont="1" applyFill="1" applyBorder="1" applyAlignment="1" applyProtection="1">
      <alignment horizontal="center" vertical="top"/>
    </xf>
    <xf numFmtId="0" fontId="8" fillId="0" borderId="2" xfId="0" applyFont="1" applyFill="1" applyBorder="1" applyAlignment="1" applyProtection="1">
      <alignment horizontal="center" vertical="top"/>
    </xf>
    <xf numFmtId="0" fontId="8" fillId="0" borderId="9" xfId="0" applyFont="1" applyFill="1" applyBorder="1" applyAlignment="1" applyProtection="1">
      <alignment horizontal="center" vertical="top"/>
    </xf>
    <xf numFmtId="0" fontId="1" fillId="8" borderId="10" xfId="0" applyFont="1" applyFill="1" applyBorder="1" applyAlignment="1" applyProtection="1">
      <alignment horizontal="center" vertical="center" textRotation="90" wrapText="1"/>
    </xf>
    <xf numFmtId="0" fontId="1" fillId="8" borderId="11" xfId="0" applyFont="1" applyFill="1" applyBorder="1" applyAlignment="1" applyProtection="1">
      <alignment horizontal="center" vertical="center" textRotation="90" wrapText="1"/>
    </xf>
    <xf numFmtId="0" fontId="1" fillId="8" borderId="12" xfId="0" applyFont="1" applyFill="1" applyBorder="1" applyAlignment="1" applyProtection="1">
      <alignment horizontal="center" vertical="center" textRotation="90" wrapText="1"/>
    </xf>
    <xf numFmtId="0" fontId="8" fillId="0" borderId="13" xfId="0" applyFont="1" applyFill="1" applyBorder="1" applyAlignment="1" applyProtection="1">
      <alignment horizontal="left" vertical="top"/>
    </xf>
    <xf numFmtId="0" fontId="8" fillId="0" borderId="14" xfId="0" applyFont="1" applyFill="1" applyBorder="1" applyAlignment="1" applyProtection="1">
      <alignment horizontal="left" vertical="top"/>
    </xf>
    <xf numFmtId="0" fontId="8" fillId="0" borderId="15" xfId="0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center" vertical="top"/>
    </xf>
    <xf numFmtId="0" fontId="8" fillId="0" borderId="4" xfId="0" applyFont="1" applyFill="1" applyBorder="1" applyAlignment="1" applyProtection="1">
      <alignment horizontal="center" vertical="top"/>
    </xf>
    <xf numFmtId="0" fontId="8" fillId="0" borderId="5" xfId="0" applyFont="1" applyFill="1" applyBorder="1" applyAlignment="1" applyProtection="1">
      <alignment horizontal="center" vertical="top"/>
    </xf>
    <xf numFmtId="0" fontId="21" fillId="0" borderId="0" xfId="0" applyFont="1" applyBorder="1" applyAlignment="1">
      <alignment horizontal="left" vertical="center" indent="5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11" fillId="6" borderId="23" xfId="0" applyFont="1" applyFill="1" applyBorder="1" applyAlignment="1">
      <alignment horizontal="center" vertical="center"/>
    </xf>
    <xf numFmtId="1" fontId="11" fillId="9" borderId="2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65" fontId="0" fillId="11" borderId="13" xfId="0" applyNumberFormat="1" applyFill="1" applyBorder="1" applyAlignment="1" applyProtection="1">
      <alignment horizontal="left"/>
      <protection locked="0"/>
    </xf>
    <xf numFmtId="165" fontId="0" fillId="11" borderId="15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FF66"/>
      <color rgb="FF0000FF"/>
      <color rgb="FFFFCC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(Calculations!$N$30,Calculations!$P$30,Calculations!$R$30)</c:f>
              <c:numCache>
                <c:formatCode>0</c:formatCode>
                <c:ptCount val="3"/>
                <c:pt idx="0">
                  <c:v>17</c:v>
                </c:pt>
                <c:pt idx="1">
                  <c:v>83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DC9-B110-E52D18AD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>
                <a:latin typeface="Open Sans"/>
              </a:defRPr>
            </a:pPr>
            <a:r>
              <a:rPr lang="en-US">
                <a:latin typeface="Open Sans"/>
              </a:rPr>
              <a:t>Impact</a:t>
            </a:r>
            <a:r>
              <a:rPr lang="en-US" baseline="0">
                <a:latin typeface="Open Sans"/>
              </a:rPr>
              <a:t> categories</a:t>
            </a:r>
          </a:p>
          <a:p>
            <a:pPr>
              <a:defRPr>
                <a:latin typeface="Open Sans"/>
              </a:defRPr>
            </a:pPr>
            <a:r>
              <a:rPr lang="en-US" sz="1050" b="0" baseline="0">
                <a:latin typeface="Open Sans"/>
              </a:rPr>
              <a:t>(% of total score)</a:t>
            </a:r>
            <a:endParaRPr lang="en-US" sz="1050" b="0">
              <a:latin typeface="Open Sans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Calculations!$M$7</c:f>
              <c:strCache>
                <c:ptCount val="1"/>
                <c:pt idx="0">
                  <c:v>Impact categories calculations</c:v>
                </c:pt>
              </c:strCache>
            </c:strRef>
          </c:tx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(Calculations!$M$8,Calculations!$O$8,Calculations!$Q$8)</c:f>
              <c:strCache>
                <c:ptCount val="3"/>
                <c:pt idx="0">
                  <c:v>Conservation Impact</c:v>
                </c:pt>
                <c:pt idx="1">
                  <c:v>Corporate Commitment</c:v>
                </c:pt>
                <c:pt idx="2">
                  <c:v>Conservation Education Impact</c:v>
                </c:pt>
              </c:strCache>
            </c:strRef>
          </c:cat>
          <c:val>
            <c:numRef>
              <c:f>(Calculations!$N$30,Calculations!$P$30,Calculations!$R$30)</c:f>
              <c:numCache>
                <c:formatCode>0</c:formatCode>
                <c:ptCount val="3"/>
                <c:pt idx="0">
                  <c:v>17</c:v>
                </c:pt>
                <c:pt idx="1">
                  <c:v>83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E9-4111-8F1E-3CC0D775C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40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19050</xdr:rowOff>
    </xdr:from>
    <xdr:to>
      <xdr:col>6</xdr:col>
      <xdr:colOff>590550</xdr:colOff>
      <xdr:row>8</xdr:row>
      <xdr:rowOff>98181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0025"/>
          <a:ext cx="4381500" cy="13459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17</xdr:col>
      <xdr:colOff>114300</xdr:colOff>
      <xdr:row>5</xdr:row>
      <xdr:rowOff>53384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180975"/>
          <a:ext cx="2857500" cy="948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582706</xdr:colOff>
      <xdr:row>1</xdr:row>
      <xdr:rowOff>22411</xdr:rowOff>
    </xdr:from>
    <xdr:to>
      <xdr:col>16</xdr:col>
      <xdr:colOff>42115</xdr:colOff>
      <xdr:row>5</xdr:row>
      <xdr:rowOff>159043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7956" y="203386"/>
          <a:ext cx="2797922" cy="8605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296824</xdr:colOff>
      <xdr:row>0</xdr:row>
      <xdr:rowOff>74083</xdr:rowOff>
    </xdr:from>
    <xdr:to>
      <xdr:col>11</xdr:col>
      <xdr:colOff>761902</xdr:colOff>
      <xdr:row>4</xdr:row>
      <xdr:rowOff>179170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574" y="74083"/>
          <a:ext cx="2725905" cy="828987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70</xdr:row>
      <xdr:rowOff>0</xdr:rowOff>
    </xdr:from>
    <xdr:to>
      <xdr:col>16</xdr:col>
      <xdr:colOff>233571</xdr:colOff>
      <xdr:row>88</xdr:row>
      <xdr:rowOff>50700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351692</xdr:colOff>
      <xdr:row>26</xdr:row>
      <xdr:rowOff>0</xdr:rowOff>
    </xdr:from>
    <xdr:to>
      <xdr:col>11</xdr:col>
      <xdr:colOff>892994</xdr:colOff>
      <xdr:row>44</xdr:row>
      <xdr:rowOff>39624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11</xdr:col>
      <xdr:colOff>1248539</xdr:colOff>
      <xdr:row>22</xdr:row>
      <xdr:rowOff>179294</xdr:rowOff>
    </xdr:to>
    <xdr:grpSp>
      <xdr:nvGrpSpPr>
        <xdr:cNvPr id="5" name="Group 4"/>
        <xdr:cNvGrpSpPr/>
      </xdr:nvGrpSpPr>
      <xdr:grpSpPr>
        <a:xfrm>
          <a:off x="7724775" y="4219575"/>
          <a:ext cx="2791589" cy="1017494"/>
          <a:chOff x="0" y="0"/>
          <a:chExt cx="3064500" cy="1277352"/>
        </a:xfrm>
      </xdr:grpSpPr>
      <xdr:sp macro="" textlink="">
        <xdr:nvSpPr>
          <xdr:cNvPr id="7" name="Right Brace 6"/>
          <xdr:cNvSpPr/>
        </xdr:nvSpPr>
        <xdr:spPr>
          <a:xfrm>
            <a:off x="0" y="34090"/>
            <a:ext cx="90637" cy="419300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8" name="Right Brace 7"/>
          <xdr:cNvSpPr/>
        </xdr:nvSpPr>
        <xdr:spPr>
          <a:xfrm>
            <a:off x="1548114" y="33889"/>
            <a:ext cx="139365" cy="1243463"/>
          </a:xfrm>
          <a:prstGeom prst="rightBrac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9" name="TextBox 4"/>
          <xdr:cNvSpPr txBox="1"/>
        </xdr:nvSpPr>
        <xdr:spPr>
          <a:xfrm>
            <a:off x="44180" y="0"/>
            <a:ext cx="1615783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  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contributing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0" name="TextBox 6"/>
          <xdr:cNvSpPr txBox="1"/>
        </xdr:nvSpPr>
        <xdr:spPr>
          <a:xfrm>
            <a:off x="1627900" y="434286"/>
            <a:ext cx="1436600" cy="4918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If met, project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latin typeface="Open Sans"/>
                <a:ea typeface="Open Sans"/>
              </a:rPr>
              <a:t>class = qualifying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172341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51389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0</xdr:row>
      <xdr:rowOff>0</xdr:rowOff>
    </xdr:from>
    <xdr:to>
      <xdr:col>7</xdr:col>
      <xdr:colOff>857250</xdr:colOff>
      <xdr:row>3</xdr:row>
      <xdr:rowOff>162816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0" cy="886716"/>
        </a:xfrm>
        <a:prstGeom prst="rect">
          <a:avLst/>
        </a:prstGeom>
      </xdr:spPr>
    </xdr:pic>
    <xdr:clientData/>
  </xdr:twoCellAnchor>
  <xdr:twoCellAnchor editAs="oneCell">
    <xdr:from>
      <xdr:col>8</xdr:col>
      <xdr:colOff>40819</xdr:colOff>
      <xdr:row>0</xdr:row>
      <xdr:rowOff>122465</xdr:rowOff>
    </xdr:from>
    <xdr:to>
      <xdr:col>12</xdr:col>
      <xdr:colOff>399141</xdr:colOff>
      <xdr:row>4</xdr:row>
      <xdr:rowOff>41864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5044" y="122465"/>
          <a:ext cx="2796721" cy="833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I35"/>
  <sheetViews>
    <sheetView showGridLines="0" tabSelected="1" zoomScaleNormal="100" workbookViewId="0">
      <selection activeCell="D14" sqref="D14:H14"/>
    </sheetView>
  </sheetViews>
  <sheetFormatPr defaultRowHeight="14.25"/>
  <cols>
    <col min="1" max="1" width="3.25" customWidth="1"/>
    <col min="3" max="3" width="18.75" customWidth="1"/>
    <col min="4" max="4" width="13" customWidth="1"/>
  </cols>
  <sheetData>
    <row r="11" spans="3:9" ht="30">
      <c r="C11" s="72" t="s">
        <v>144</v>
      </c>
      <c r="D11" s="72"/>
      <c r="E11" s="72"/>
    </row>
    <row r="12" spans="3:9" ht="22.5">
      <c r="C12" s="73" t="s">
        <v>103</v>
      </c>
    </row>
    <row r="14" spans="3:9" ht="21">
      <c r="C14" s="74" t="s">
        <v>26</v>
      </c>
      <c r="D14" s="159"/>
      <c r="E14" s="160"/>
      <c r="F14" s="160"/>
      <c r="G14" s="160"/>
      <c r="H14" s="161"/>
    </row>
    <row r="15" spans="3:9" ht="6" customHeight="1">
      <c r="C15" s="74"/>
      <c r="D15" s="75"/>
      <c r="E15" s="75"/>
      <c r="F15" s="75"/>
      <c r="G15" s="75"/>
      <c r="H15" s="75"/>
      <c r="I15" s="76"/>
    </row>
    <row r="16" spans="3:9" ht="21">
      <c r="C16" s="77" t="s">
        <v>27</v>
      </c>
      <c r="D16" s="162"/>
      <c r="E16" s="162"/>
      <c r="F16" s="162"/>
      <c r="G16" s="162"/>
      <c r="H16" s="162"/>
    </row>
    <row r="17" spans="3:8" ht="6" customHeight="1">
      <c r="C17" s="77"/>
      <c r="D17" s="75"/>
      <c r="E17" s="75"/>
      <c r="F17" s="75"/>
      <c r="G17" s="75"/>
      <c r="H17" s="75"/>
    </row>
    <row r="18" spans="3:8" ht="21">
      <c r="C18" s="74" t="s">
        <v>28</v>
      </c>
      <c r="D18" s="162"/>
      <c r="E18" s="162"/>
      <c r="F18" s="162"/>
      <c r="G18" s="162"/>
      <c r="H18" s="162"/>
    </row>
    <row r="19" spans="3:8" ht="6" customHeight="1">
      <c r="C19" s="74"/>
      <c r="D19" s="75"/>
      <c r="E19" s="75"/>
      <c r="F19" s="75"/>
      <c r="G19" s="75"/>
      <c r="H19" s="75"/>
    </row>
    <row r="20" spans="3:8" ht="21">
      <c r="C20" s="74" t="s">
        <v>29</v>
      </c>
      <c r="D20" s="162"/>
      <c r="E20" s="162"/>
      <c r="F20" s="162"/>
      <c r="G20" s="162"/>
      <c r="H20" s="162"/>
    </row>
    <row r="23" spans="3:8" ht="33" customHeight="1">
      <c r="C23" s="163" t="s">
        <v>145</v>
      </c>
      <c r="D23" s="163"/>
    </row>
    <row r="25" spans="3:8" ht="16.5">
      <c r="C25" s="78"/>
    </row>
    <row r="27" spans="3:8" ht="16.5">
      <c r="C27" t="s">
        <v>30</v>
      </c>
    </row>
    <row r="28" spans="3:8" ht="16.5">
      <c r="C28" s="78"/>
      <c r="D28" s="79"/>
    </row>
    <row r="29" spans="3:8" ht="16.5">
      <c r="C29" t="s">
        <v>30</v>
      </c>
    </row>
    <row r="35" spans="3:4" ht="16.5">
      <c r="C35" t="s">
        <v>30</v>
      </c>
      <c r="D35" s="80" t="s">
        <v>30</v>
      </c>
    </row>
  </sheetData>
  <sheetProtection password="8BDB" sheet="1" objects="1" scenarios="1"/>
  <mergeCells count="5">
    <mergeCell ref="D14:H14"/>
    <mergeCell ref="D16:H16"/>
    <mergeCell ref="D18:H18"/>
    <mergeCell ref="D20:H20"/>
    <mergeCell ref="C23:D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35"/>
  <sheetViews>
    <sheetView showGridLines="0" zoomScaleNormal="100" workbookViewId="0">
      <selection activeCell="A52" sqref="A52"/>
    </sheetView>
  </sheetViews>
  <sheetFormatPr defaultColWidth="9" defaultRowHeight="14.25"/>
  <cols>
    <col min="1" max="1" width="2.875" style="130" customWidth="1"/>
    <col min="2" max="16384" width="9" style="130"/>
  </cols>
  <sheetData>
    <row r="3" spans="2:2" ht="31.5">
      <c r="B3" s="150" t="s">
        <v>114</v>
      </c>
    </row>
    <row r="5" spans="2:2" ht="16.5">
      <c r="B5" s="151" t="s">
        <v>115</v>
      </c>
    </row>
    <row r="6" spans="2:2" ht="16.5">
      <c r="B6" s="151"/>
    </row>
    <row r="7" spans="2:2" ht="16.5">
      <c r="B7" s="151" t="s">
        <v>116</v>
      </c>
    </row>
    <row r="8" spans="2:2" ht="6" customHeight="1">
      <c r="B8" s="152"/>
    </row>
    <row r="9" spans="2:2" ht="15">
      <c r="B9" s="152" t="s">
        <v>117</v>
      </c>
    </row>
    <row r="10" spans="2:2" ht="16.5">
      <c r="B10" s="153" t="s">
        <v>118</v>
      </c>
    </row>
    <row r="11" spans="2:2">
      <c r="B11" s="154" t="s">
        <v>119</v>
      </c>
    </row>
    <row r="12" spans="2:2">
      <c r="B12" s="154" t="s">
        <v>120</v>
      </c>
    </row>
    <row r="13" spans="2:2">
      <c r="B13" s="154" t="s">
        <v>121</v>
      </c>
    </row>
    <row r="14" spans="2:2">
      <c r="B14" s="154" t="s">
        <v>122</v>
      </c>
    </row>
    <row r="15" spans="2:2" ht="16.5">
      <c r="B15" s="151"/>
    </row>
    <row r="16" spans="2:2">
      <c r="B16" s="155" t="s">
        <v>123</v>
      </c>
    </row>
    <row r="17" spans="2:2" ht="16.5">
      <c r="B17" s="151"/>
    </row>
    <row r="18" spans="2:2" ht="15">
      <c r="B18" s="152" t="s">
        <v>124</v>
      </c>
    </row>
    <row r="19" spans="2:2" ht="16.5">
      <c r="B19" s="151" t="s">
        <v>125</v>
      </c>
    </row>
    <row r="20" spans="2:2" ht="16.5">
      <c r="B20" s="151"/>
    </row>
    <row r="21" spans="2:2">
      <c r="B21" s="151" t="s">
        <v>126</v>
      </c>
    </row>
    <row r="22" spans="2:2" ht="16.5">
      <c r="B22" s="151" t="s">
        <v>127</v>
      </c>
    </row>
    <row r="23" spans="2:2" ht="15">
      <c r="B23" s="156" t="s">
        <v>128</v>
      </c>
    </row>
    <row r="24" spans="2:2" ht="15">
      <c r="B24" s="156" t="s">
        <v>129</v>
      </c>
    </row>
    <row r="25" spans="2:2" ht="15">
      <c r="B25" s="156" t="s">
        <v>130</v>
      </c>
    </row>
    <row r="26" spans="2:2" ht="15">
      <c r="B26" s="156" t="s">
        <v>131</v>
      </c>
    </row>
    <row r="27" spans="2:2">
      <c r="B27" s="151" t="s">
        <v>132</v>
      </c>
    </row>
    <row r="28" spans="2:2" ht="15">
      <c r="B28" s="156" t="s">
        <v>133</v>
      </c>
    </row>
    <row r="29" spans="2:2" ht="15">
      <c r="B29" s="156" t="s">
        <v>134</v>
      </c>
    </row>
    <row r="30" spans="2:2" ht="15">
      <c r="B30" s="156" t="s">
        <v>135</v>
      </c>
    </row>
    <row r="31" spans="2:2">
      <c r="B31" s="151"/>
    </row>
    <row r="32" spans="2:2" ht="15">
      <c r="B32" s="152" t="s">
        <v>136</v>
      </c>
    </row>
    <row r="33" spans="2:2">
      <c r="B33" s="151" t="s">
        <v>137</v>
      </c>
    </row>
    <row r="34" spans="2:2">
      <c r="B34" s="151"/>
    </row>
    <row r="35" spans="2:2">
      <c r="B35" s="151" t="s">
        <v>138</v>
      </c>
    </row>
  </sheetData>
  <sheetProtection password="8BDB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76"/>
  <sheetViews>
    <sheetView showGridLines="0" zoomScaleNormal="100" workbookViewId="0">
      <selection activeCell="K10" sqref="K10"/>
    </sheetView>
  </sheetViews>
  <sheetFormatPr defaultColWidth="9" defaultRowHeight="14.25"/>
  <cols>
    <col min="1" max="1" width="5" style="71" customWidth="1"/>
    <col min="2" max="3" width="11.25" style="71" customWidth="1"/>
    <col min="4" max="7" width="9" style="71"/>
    <col min="8" max="8" width="9" style="71" customWidth="1"/>
    <col min="9" max="9" width="9" style="71"/>
    <col min="10" max="10" width="13.125" style="71" customWidth="1"/>
    <col min="11" max="11" width="9.625" style="64" customWidth="1"/>
    <col min="12" max="12" width="2.125" style="71" customWidth="1"/>
    <col min="13" max="13" width="16.875" style="71" customWidth="1"/>
    <col min="14" max="16384" width="9" style="71"/>
  </cols>
  <sheetData>
    <row r="3" spans="1:27" ht="30">
      <c r="B3" s="132" t="s">
        <v>51</v>
      </c>
      <c r="D3" s="133"/>
      <c r="E3" s="133"/>
      <c r="F3" s="133"/>
      <c r="G3" s="133"/>
      <c r="H3" s="133"/>
      <c r="I3" s="133"/>
      <c r="J3" s="133"/>
    </row>
    <row r="4" spans="1:27" ht="16.5">
      <c r="D4" s="133"/>
      <c r="E4" s="133"/>
      <c r="F4" s="133"/>
      <c r="G4" s="133"/>
      <c r="H4" s="133"/>
      <c r="I4" s="133"/>
      <c r="J4" s="133"/>
    </row>
    <row r="5" spans="1:27" ht="16.5">
      <c r="D5" s="133"/>
      <c r="E5" s="133"/>
      <c r="F5" s="133"/>
      <c r="G5" s="133"/>
      <c r="H5" s="133"/>
      <c r="I5" s="133"/>
      <c r="J5" s="133"/>
    </row>
    <row r="6" spans="1:27" ht="16.5">
      <c r="D6" s="133"/>
      <c r="E6" s="133"/>
      <c r="F6" s="133"/>
      <c r="G6" s="133"/>
      <c r="H6" s="133"/>
      <c r="I6" s="133"/>
      <c r="J6" s="133"/>
      <c r="AA6" s="134"/>
    </row>
    <row r="7" spans="1:27" ht="14.25" customHeight="1">
      <c r="A7" s="64"/>
      <c r="C7" s="136"/>
      <c r="D7" s="133"/>
      <c r="E7" s="133"/>
      <c r="F7" s="133"/>
      <c r="G7" s="133"/>
      <c r="H7" s="133"/>
      <c r="I7" s="133"/>
      <c r="J7" s="133"/>
      <c r="K7" s="68"/>
    </row>
    <row r="8" spans="1:27" ht="15" customHeight="1">
      <c r="A8" s="188" t="s">
        <v>56</v>
      </c>
      <c r="B8" s="244" t="s">
        <v>58</v>
      </c>
      <c r="C8" s="201" t="s">
        <v>57</v>
      </c>
      <c r="D8" s="166" t="s">
        <v>141</v>
      </c>
      <c r="E8" s="167"/>
      <c r="F8" s="167"/>
      <c r="G8" s="167"/>
      <c r="H8" s="167"/>
      <c r="I8" s="167"/>
      <c r="J8" s="167"/>
      <c r="K8" s="69" t="s">
        <v>2</v>
      </c>
      <c r="M8" s="71" t="s">
        <v>22</v>
      </c>
    </row>
    <row r="9" spans="1:27" ht="15" customHeight="1">
      <c r="A9" s="188"/>
      <c r="B9" s="245"/>
      <c r="C9" s="202"/>
      <c r="D9" s="168"/>
      <c r="E9" s="169"/>
      <c r="F9" s="169"/>
      <c r="G9" s="169"/>
      <c r="H9" s="169"/>
      <c r="I9" s="169"/>
      <c r="J9" s="169"/>
      <c r="K9" s="66"/>
      <c r="M9" s="215"/>
      <c r="N9" s="216"/>
      <c r="O9" s="216"/>
      <c r="P9" s="216"/>
      <c r="Q9" s="217"/>
    </row>
    <row r="10" spans="1:27" ht="14.25" customHeight="1">
      <c r="A10" s="188"/>
      <c r="B10" s="245"/>
      <c r="C10" s="202"/>
      <c r="D10" s="254" t="s">
        <v>59</v>
      </c>
      <c r="E10" s="255"/>
      <c r="F10" s="255"/>
      <c r="G10" s="255"/>
      <c r="H10" s="255"/>
      <c r="I10" s="255"/>
      <c r="J10" s="256"/>
      <c r="K10" s="124"/>
      <c r="M10" s="218"/>
      <c r="N10" s="219"/>
      <c r="O10" s="219"/>
      <c r="P10" s="219"/>
      <c r="Q10" s="220"/>
    </row>
    <row r="11" spans="1:27" ht="14.25" customHeight="1">
      <c r="A11" s="188"/>
      <c r="B11" s="245"/>
      <c r="C11" s="202"/>
      <c r="D11" s="170" t="s">
        <v>60</v>
      </c>
      <c r="E11" s="171"/>
      <c r="F11" s="171"/>
      <c r="G11" s="171" t="s">
        <v>61</v>
      </c>
      <c r="H11" s="171"/>
      <c r="I11" s="171"/>
      <c r="J11" s="172"/>
      <c r="K11" s="65"/>
      <c r="M11" s="218"/>
      <c r="N11" s="219"/>
      <c r="O11" s="219"/>
      <c r="P11" s="219"/>
      <c r="Q11" s="220"/>
    </row>
    <row r="12" spans="1:27" ht="14.25" customHeight="1">
      <c r="A12" s="188"/>
      <c r="B12" s="245"/>
      <c r="C12" s="202"/>
      <c r="D12" s="170" t="s">
        <v>62</v>
      </c>
      <c r="E12" s="171"/>
      <c r="F12" s="171"/>
      <c r="G12" s="171" t="s">
        <v>63</v>
      </c>
      <c r="H12" s="171"/>
      <c r="I12" s="171"/>
      <c r="J12" s="172"/>
      <c r="K12" s="65"/>
      <c r="M12" s="218"/>
      <c r="N12" s="219"/>
      <c r="O12" s="219"/>
      <c r="P12" s="219"/>
      <c r="Q12" s="220"/>
      <c r="AA12" s="134" t="s">
        <v>21</v>
      </c>
    </row>
    <row r="13" spans="1:27" ht="14.25" customHeight="1">
      <c r="A13" s="188"/>
      <c r="B13" s="245"/>
      <c r="C13" s="202"/>
      <c r="D13" s="170" t="s">
        <v>64</v>
      </c>
      <c r="E13" s="171"/>
      <c r="F13" s="171"/>
      <c r="G13" s="171" t="s">
        <v>65</v>
      </c>
      <c r="H13" s="171"/>
      <c r="I13" s="171"/>
      <c r="J13" s="172"/>
      <c r="K13" s="65"/>
      <c r="M13" s="218"/>
      <c r="N13" s="219"/>
      <c r="O13" s="219"/>
      <c r="P13" s="219"/>
      <c r="Q13" s="220"/>
      <c r="AA13" s="71" t="s">
        <v>23</v>
      </c>
    </row>
    <row r="14" spans="1:27" ht="14.25" customHeight="1">
      <c r="A14" s="188"/>
      <c r="B14" s="245"/>
      <c r="C14" s="202"/>
      <c r="D14" s="141"/>
      <c r="E14" s="142"/>
      <c r="F14" s="142"/>
      <c r="G14" s="142"/>
      <c r="H14" s="142"/>
      <c r="I14" s="142"/>
      <c r="J14" s="143"/>
      <c r="K14" s="65"/>
      <c r="M14" s="218"/>
      <c r="N14" s="219"/>
      <c r="O14" s="219"/>
      <c r="P14" s="219"/>
      <c r="Q14" s="220"/>
      <c r="AA14" s="71" t="s">
        <v>24</v>
      </c>
    </row>
    <row r="15" spans="1:27" ht="14.25" customHeight="1">
      <c r="A15" s="188"/>
      <c r="B15" s="245"/>
      <c r="C15" s="202"/>
      <c r="D15" s="173" t="s">
        <v>66</v>
      </c>
      <c r="E15" s="174"/>
      <c r="F15" s="174"/>
      <c r="G15" s="174"/>
      <c r="H15" s="174"/>
      <c r="I15" s="174"/>
      <c r="J15" s="175"/>
      <c r="K15" s="65"/>
      <c r="M15" s="218"/>
      <c r="N15" s="219"/>
      <c r="O15" s="219"/>
      <c r="P15" s="219"/>
      <c r="Q15" s="220"/>
      <c r="AA15" s="71">
        <v>0</v>
      </c>
    </row>
    <row r="16" spans="1:27" ht="14.25" customHeight="1">
      <c r="A16" s="188"/>
      <c r="B16" s="245"/>
      <c r="C16" s="202"/>
      <c r="D16" s="176" t="s">
        <v>67</v>
      </c>
      <c r="E16" s="177"/>
      <c r="F16" s="177"/>
      <c r="G16" s="177"/>
      <c r="H16" s="177"/>
      <c r="I16" s="177"/>
      <c r="J16" s="178"/>
      <c r="K16" s="65"/>
      <c r="M16" s="218"/>
      <c r="N16" s="219"/>
      <c r="O16" s="219"/>
      <c r="P16" s="219"/>
      <c r="Q16" s="220"/>
      <c r="AA16" s="71">
        <v>1</v>
      </c>
    </row>
    <row r="17" spans="1:27" ht="14.25" customHeight="1">
      <c r="A17" s="188"/>
      <c r="B17" s="245"/>
      <c r="C17" s="202"/>
      <c r="D17" s="179" t="s">
        <v>68</v>
      </c>
      <c r="E17" s="180"/>
      <c r="F17" s="180"/>
      <c r="G17" s="180"/>
      <c r="H17" s="180"/>
      <c r="I17" s="180"/>
      <c r="J17" s="181"/>
      <c r="K17" s="65"/>
      <c r="M17" s="218"/>
      <c r="N17" s="219"/>
      <c r="O17" s="219"/>
      <c r="P17" s="219"/>
      <c r="Q17" s="220"/>
      <c r="AA17" s="71">
        <v>2</v>
      </c>
    </row>
    <row r="18" spans="1:27" ht="14.25" customHeight="1">
      <c r="A18" s="188"/>
      <c r="B18" s="245"/>
      <c r="C18" s="202"/>
      <c r="D18" s="179"/>
      <c r="E18" s="180"/>
      <c r="F18" s="180"/>
      <c r="G18" s="180"/>
      <c r="H18" s="180"/>
      <c r="I18" s="180"/>
      <c r="J18" s="181"/>
      <c r="K18" s="65"/>
      <c r="M18" s="218"/>
      <c r="N18" s="219"/>
      <c r="O18" s="219"/>
      <c r="P18" s="219"/>
      <c r="Q18" s="220"/>
      <c r="AA18" s="71">
        <v>3</v>
      </c>
    </row>
    <row r="19" spans="1:27" ht="14.25" customHeight="1">
      <c r="A19" s="188"/>
      <c r="B19" s="245"/>
      <c r="C19" s="202"/>
      <c r="D19" s="179" t="s">
        <v>69</v>
      </c>
      <c r="E19" s="180"/>
      <c r="F19" s="180"/>
      <c r="G19" s="180"/>
      <c r="H19" s="180"/>
      <c r="I19" s="180"/>
      <c r="J19" s="181"/>
      <c r="K19" s="65"/>
      <c r="M19" s="218"/>
      <c r="N19" s="219"/>
      <c r="O19" s="219"/>
      <c r="P19" s="219"/>
      <c r="Q19" s="220"/>
      <c r="AA19" s="71">
        <v>4</v>
      </c>
    </row>
    <row r="20" spans="1:27" ht="14.25" customHeight="1">
      <c r="A20" s="188"/>
      <c r="B20" s="245"/>
      <c r="C20" s="202"/>
      <c r="D20" s="179"/>
      <c r="E20" s="180"/>
      <c r="F20" s="180"/>
      <c r="G20" s="180"/>
      <c r="H20" s="180"/>
      <c r="I20" s="180"/>
      <c r="J20" s="181"/>
      <c r="K20" s="65"/>
      <c r="M20" s="218"/>
      <c r="N20" s="219"/>
      <c r="O20" s="219"/>
      <c r="P20" s="219"/>
      <c r="Q20" s="220"/>
      <c r="AA20" s="71">
        <v>5</v>
      </c>
    </row>
    <row r="21" spans="1:27" ht="14.25" customHeight="1">
      <c r="A21" s="188"/>
      <c r="B21" s="246"/>
      <c r="C21" s="203"/>
      <c r="D21" s="257" t="s">
        <v>70</v>
      </c>
      <c r="E21" s="258"/>
      <c r="F21" s="258"/>
      <c r="G21" s="258"/>
      <c r="H21" s="258"/>
      <c r="I21" s="258"/>
      <c r="J21" s="259"/>
      <c r="K21" s="127"/>
      <c r="M21" s="221"/>
      <c r="N21" s="222"/>
      <c r="O21" s="222"/>
      <c r="P21" s="222"/>
      <c r="Q21" s="223"/>
      <c r="AA21" s="71">
        <v>6</v>
      </c>
    </row>
    <row r="22" spans="1:27" ht="14.25" customHeight="1">
      <c r="A22" s="188"/>
      <c r="C22" s="135"/>
      <c r="D22" s="133"/>
      <c r="E22" s="133"/>
      <c r="F22" s="133"/>
      <c r="G22" s="133"/>
      <c r="H22" s="133"/>
      <c r="I22" s="133"/>
      <c r="J22" s="133"/>
      <c r="K22" s="68"/>
    </row>
    <row r="23" spans="1:27" ht="15" customHeight="1">
      <c r="A23" s="188"/>
      <c r="B23" s="244" t="s">
        <v>79</v>
      </c>
      <c r="C23" s="201" t="s">
        <v>78</v>
      </c>
      <c r="D23" s="248" t="s">
        <v>142</v>
      </c>
      <c r="E23" s="249"/>
      <c r="F23" s="249"/>
      <c r="G23" s="249"/>
      <c r="H23" s="249"/>
      <c r="I23" s="249"/>
      <c r="J23" s="250"/>
      <c r="K23" s="69" t="s">
        <v>2</v>
      </c>
      <c r="M23" s="71" t="s">
        <v>22</v>
      </c>
    </row>
    <row r="24" spans="1:27" ht="15" customHeight="1">
      <c r="A24" s="188"/>
      <c r="B24" s="245"/>
      <c r="C24" s="202"/>
      <c r="D24" s="251"/>
      <c r="E24" s="252"/>
      <c r="F24" s="252"/>
      <c r="G24" s="252"/>
      <c r="H24" s="252"/>
      <c r="I24" s="252"/>
      <c r="J24" s="253"/>
      <c r="K24" s="66"/>
      <c r="M24" s="189"/>
      <c r="N24" s="190"/>
      <c r="O24" s="190"/>
      <c r="P24" s="190"/>
      <c r="Q24" s="191"/>
    </row>
    <row r="25" spans="1:27" ht="14.25" customHeight="1">
      <c r="A25" s="188"/>
      <c r="B25" s="245"/>
      <c r="C25" s="202"/>
      <c r="D25" s="224" t="s">
        <v>71</v>
      </c>
      <c r="E25" s="225"/>
      <c r="F25" s="225"/>
      <c r="G25" s="225"/>
      <c r="H25" s="225"/>
      <c r="I25" s="225"/>
      <c r="J25" s="225"/>
      <c r="K25" s="126"/>
      <c r="M25" s="192"/>
      <c r="N25" s="193"/>
      <c r="O25" s="193"/>
      <c r="P25" s="193"/>
      <c r="Q25" s="194"/>
    </row>
    <row r="26" spans="1:27" ht="14.25" customHeight="1">
      <c r="A26" s="188"/>
      <c r="B26" s="245"/>
      <c r="C26" s="202"/>
      <c r="D26" s="182" t="s">
        <v>72</v>
      </c>
      <c r="E26" s="183"/>
      <c r="F26" s="183"/>
      <c r="G26" s="183"/>
      <c r="H26" s="183"/>
      <c r="I26" s="183"/>
      <c r="J26" s="184"/>
      <c r="K26" s="65"/>
      <c r="M26" s="192"/>
      <c r="N26" s="193"/>
      <c r="O26" s="193"/>
      <c r="P26" s="193"/>
      <c r="Q26" s="194"/>
    </row>
    <row r="27" spans="1:27" ht="14.25" customHeight="1">
      <c r="A27" s="188"/>
      <c r="B27" s="245"/>
      <c r="C27" s="202"/>
      <c r="D27" s="182"/>
      <c r="E27" s="183"/>
      <c r="F27" s="183"/>
      <c r="G27" s="183"/>
      <c r="H27" s="183"/>
      <c r="I27" s="183"/>
      <c r="J27" s="184"/>
      <c r="K27" s="65"/>
      <c r="M27" s="192"/>
      <c r="N27" s="193"/>
      <c r="O27" s="193"/>
      <c r="P27" s="193"/>
      <c r="Q27" s="194"/>
    </row>
    <row r="28" spans="1:27" ht="14.25" customHeight="1">
      <c r="A28" s="188"/>
      <c r="B28" s="245"/>
      <c r="C28" s="202"/>
      <c r="D28" s="185" t="s">
        <v>73</v>
      </c>
      <c r="E28" s="186"/>
      <c r="F28" s="186"/>
      <c r="G28" s="186"/>
      <c r="H28" s="186"/>
      <c r="I28" s="186"/>
      <c r="J28" s="187"/>
      <c r="K28" s="65"/>
      <c r="M28" s="192"/>
      <c r="N28" s="193"/>
      <c r="O28" s="193"/>
      <c r="P28" s="193"/>
      <c r="Q28" s="194"/>
    </row>
    <row r="29" spans="1:27" ht="14.25" customHeight="1">
      <c r="A29" s="188"/>
      <c r="B29" s="245"/>
      <c r="C29" s="202"/>
      <c r="D29" s="185" t="s">
        <v>74</v>
      </c>
      <c r="E29" s="186"/>
      <c r="F29" s="186"/>
      <c r="G29" s="186"/>
      <c r="H29" s="186"/>
      <c r="I29" s="186"/>
      <c r="J29" s="187"/>
      <c r="K29" s="65"/>
      <c r="M29" s="192"/>
      <c r="N29" s="193"/>
      <c r="O29" s="193"/>
      <c r="P29" s="193"/>
      <c r="Q29" s="194"/>
    </row>
    <row r="30" spans="1:27" ht="14.25" customHeight="1">
      <c r="A30" s="188"/>
      <c r="B30" s="245"/>
      <c r="C30" s="202"/>
      <c r="D30" s="230" t="s">
        <v>75</v>
      </c>
      <c r="E30" s="231"/>
      <c r="F30" s="231"/>
      <c r="G30" s="231"/>
      <c r="H30" s="231"/>
      <c r="I30" s="231"/>
      <c r="J30" s="232"/>
      <c r="K30" s="65"/>
      <c r="M30" s="192"/>
      <c r="N30" s="193"/>
      <c r="O30" s="193"/>
      <c r="P30" s="193"/>
      <c r="Q30" s="194"/>
    </row>
    <row r="31" spans="1:27" ht="14.25" customHeight="1">
      <c r="A31" s="188"/>
      <c r="B31" s="245"/>
      <c r="C31" s="202"/>
      <c r="D31" s="230" t="s">
        <v>76</v>
      </c>
      <c r="E31" s="231"/>
      <c r="F31" s="231"/>
      <c r="G31" s="231"/>
      <c r="H31" s="231"/>
      <c r="I31" s="231"/>
      <c r="J31" s="232"/>
      <c r="K31" s="65"/>
      <c r="M31" s="192"/>
      <c r="N31" s="193"/>
      <c r="O31" s="193"/>
      <c r="P31" s="193"/>
      <c r="Q31" s="194"/>
    </row>
    <row r="32" spans="1:27" ht="14.25" customHeight="1">
      <c r="A32" s="188"/>
      <c r="B32" s="245"/>
      <c r="C32" s="202"/>
      <c r="D32" s="233" t="s">
        <v>77</v>
      </c>
      <c r="E32" s="234"/>
      <c r="F32" s="234"/>
      <c r="G32" s="234"/>
      <c r="H32" s="234"/>
      <c r="I32" s="234"/>
      <c r="J32" s="235"/>
      <c r="K32" s="65"/>
      <c r="M32" s="192"/>
      <c r="N32" s="193"/>
      <c r="O32" s="193"/>
      <c r="P32" s="193"/>
      <c r="Q32" s="194"/>
    </row>
    <row r="33" spans="1:17" ht="14.25" customHeight="1">
      <c r="A33" s="188"/>
      <c r="B33" s="246"/>
      <c r="C33" s="203"/>
      <c r="D33" s="236"/>
      <c r="E33" s="237"/>
      <c r="F33" s="237"/>
      <c r="G33" s="237"/>
      <c r="H33" s="237"/>
      <c r="I33" s="237"/>
      <c r="J33" s="238"/>
      <c r="K33" s="127"/>
      <c r="M33" s="195"/>
      <c r="N33" s="196"/>
      <c r="O33" s="196"/>
      <c r="P33" s="196"/>
      <c r="Q33" s="197"/>
    </row>
    <row r="34" spans="1:17" ht="14.25" customHeight="1">
      <c r="A34" s="188"/>
      <c r="C34" s="135"/>
      <c r="D34" s="133"/>
      <c r="E34" s="133"/>
      <c r="F34" s="133"/>
      <c r="G34" s="133"/>
      <c r="H34" s="133"/>
      <c r="I34" s="133"/>
      <c r="J34" s="133"/>
      <c r="K34" s="140"/>
    </row>
    <row r="35" spans="1:17" ht="9" customHeight="1">
      <c r="A35" s="188"/>
      <c r="C35" s="135"/>
      <c r="D35" s="133"/>
      <c r="E35" s="133"/>
      <c r="F35" s="133"/>
      <c r="G35" s="133"/>
      <c r="H35" s="133"/>
      <c r="I35" s="133"/>
      <c r="J35" s="133"/>
      <c r="K35" s="140"/>
    </row>
    <row r="36" spans="1:17" s="134" customFormat="1" ht="21" customHeight="1">
      <c r="A36" s="188"/>
      <c r="B36" s="247" t="s">
        <v>85</v>
      </c>
      <c r="C36" s="226" t="s">
        <v>84</v>
      </c>
      <c r="D36" s="166" t="s">
        <v>143</v>
      </c>
      <c r="E36" s="167"/>
      <c r="F36" s="167"/>
      <c r="G36" s="167"/>
      <c r="H36" s="167"/>
      <c r="I36" s="167"/>
      <c r="J36" s="167"/>
      <c r="K36" s="69" t="s">
        <v>2</v>
      </c>
      <c r="M36" s="71" t="s">
        <v>22</v>
      </c>
      <c r="N36" s="71"/>
      <c r="O36" s="71"/>
      <c r="P36" s="71"/>
      <c r="Q36" s="71"/>
    </row>
    <row r="37" spans="1:17" s="134" customFormat="1" ht="14.25" customHeight="1">
      <c r="A37" s="188"/>
      <c r="B37" s="247"/>
      <c r="C37" s="226"/>
      <c r="D37" s="239"/>
      <c r="E37" s="240"/>
      <c r="F37" s="240"/>
      <c r="G37" s="240"/>
      <c r="H37" s="240"/>
      <c r="I37" s="240"/>
      <c r="J37" s="240"/>
      <c r="K37" s="138"/>
      <c r="M37" s="215"/>
      <c r="N37" s="216"/>
      <c r="O37" s="216"/>
      <c r="P37" s="216"/>
      <c r="Q37" s="217"/>
    </row>
    <row r="38" spans="1:17" ht="14.25" customHeight="1">
      <c r="A38" s="188"/>
      <c r="B38" s="247"/>
      <c r="C38" s="226"/>
      <c r="D38" s="204" t="s">
        <v>80</v>
      </c>
      <c r="E38" s="205"/>
      <c r="F38" s="205"/>
      <c r="G38" s="205"/>
      <c r="H38" s="205"/>
      <c r="I38" s="205"/>
      <c r="J38" s="206"/>
      <c r="K38" s="124"/>
      <c r="M38" s="218"/>
      <c r="N38" s="219"/>
      <c r="O38" s="219"/>
      <c r="P38" s="219"/>
      <c r="Q38" s="220"/>
    </row>
    <row r="39" spans="1:17" ht="14.25" customHeight="1">
      <c r="A39" s="188"/>
      <c r="B39" s="247"/>
      <c r="C39" s="226"/>
      <c r="D39" s="241" t="s">
        <v>81</v>
      </c>
      <c r="E39" s="242"/>
      <c r="F39" s="242"/>
      <c r="G39" s="242"/>
      <c r="H39" s="242"/>
      <c r="I39" s="242"/>
      <c r="J39" s="243"/>
      <c r="K39" s="65"/>
      <c r="M39" s="218"/>
      <c r="N39" s="219"/>
      <c r="O39" s="219"/>
      <c r="P39" s="219"/>
      <c r="Q39" s="220"/>
    </row>
    <row r="40" spans="1:17" ht="14.25" customHeight="1">
      <c r="A40" s="188"/>
      <c r="B40" s="247"/>
      <c r="C40" s="226"/>
      <c r="D40" s="241" t="s">
        <v>82</v>
      </c>
      <c r="E40" s="242"/>
      <c r="F40" s="242"/>
      <c r="G40" s="242"/>
      <c r="H40" s="242"/>
      <c r="I40" s="242"/>
      <c r="J40" s="243"/>
      <c r="K40" s="65"/>
      <c r="M40" s="218"/>
      <c r="N40" s="219"/>
      <c r="O40" s="219"/>
      <c r="P40" s="219"/>
      <c r="Q40" s="220"/>
    </row>
    <row r="41" spans="1:17" ht="14.25" customHeight="1">
      <c r="A41" s="188"/>
      <c r="B41" s="247"/>
      <c r="C41" s="226"/>
      <c r="D41" s="179" t="s">
        <v>83</v>
      </c>
      <c r="E41" s="180"/>
      <c r="F41" s="180"/>
      <c r="G41" s="180"/>
      <c r="H41" s="180"/>
      <c r="I41" s="180"/>
      <c r="J41" s="181"/>
      <c r="K41" s="65"/>
      <c r="M41" s="218"/>
      <c r="N41" s="219"/>
      <c r="O41" s="219"/>
      <c r="P41" s="219"/>
      <c r="Q41" s="220"/>
    </row>
    <row r="42" spans="1:17" ht="14.25" customHeight="1">
      <c r="A42" s="188"/>
      <c r="B42" s="247"/>
      <c r="C42" s="226"/>
      <c r="D42" s="227"/>
      <c r="E42" s="228"/>
      <c r="F42" s="228"/>
      <c r="G42" s="228"/>
      <c r="H42" s="228"/>
      <c r="I42" s="228"/>
      <c r="J42" s="229"/>
      <c r="K42" s="67"/>
      <c r="M42" s="221"/>
      <c r="N42" s="222"/>
      <c r="O42" s="222"/>
      <c r="P42" s="222"/>
      <c r="Q42" s="223"/>
    </row>
    <row r="43" spans="1:17" ht="14.25" customHeight="1">
      <c r="A43" s="64"/>
      <c r="C43" s="135"/>
      <c r="D43" s="137"/>
      <c r="E43" s="137"/>
      <c r="F43" s="137"/>
      <c r="G43" s="137"/>
      <c r="H43" s="137"/>
      <c r="I43" s="137"/>
      <c r="J43" s="137"/>
      <c r="K43" s="68"/>
    </row>
    <row r="44" spans="1:17" s="134" customFormat="1" ht="15">
      <c r="A44" s="164" t="s">
        <v>54</v>
      </c>
      <c r="B44" s="198" t="s">
        <v>53</v>
      </c>
      <c r="C44" s="201" t="s">
        <v>87</v>
      </c>
      <c r="D44" s="166" t="s">
        <v>86</v>
      </c>
      <c r="E44" s="167"/>
      <c r="F44" s="167"/>
      <c r="G44" s="167"/>
      <c r="H44" s="167"/>
      <c r="I44" s="167"/>
      <c r="J44" s="207"/>
      <c r="K44" s="69" t="s">
        <v>2</v>
      </c>
      <c r="M44" s="71" t="s">
        <v>22</v>
      </c>
      <c r="N44" s="71"/>
      <c r="O44" s="71"/>
      <c r="P44" s="71"/>
      <c r="Q44" s="71"/>
    </row>
    <row r="45" spans="1:17" s="134" customFormat="1" ht="15">
      <c r="A45" s="164"/>
      <c r="B45" s="199"/>
      <c r="C45" s="202"/>
      <c r="D45" s="168"/>
      <c r="E45" s="169"/>
      <c r="F45" s="169"/>
      <c r="G45" s="169"/>
      <c r="H45" s="169"/>
      <c r="I45" s="169"/>
      <c r="J45" s="208"/>
      <c r="K45" s="138"/>
      <c r="M45" s="189"/>
      <c r="N45" s="190"/>
      <c r="O45" s="190"/>
      <c r="P45" s="190"/>
      <c r="Q45" s="191"/>
    </row>
    <row r="46" spans="1:17" ht="17.25" customHeight="1">
      <c r="A46" s="164"/>
      <c r="B46" s="199"/>
      <c r="C46" s="202"/>
      <c r="D46" s="204" t="s">
        <v>88</v>
      </c>
      <c r="E46" s="205"/>
      <c r="F46" s="205"/>
      <c r="G46" s="205"/>
      <c r="H46" s="205"/>
      <c r="I46" s="205"/>
      <c r="J46" s="206"/>
      <c r="K46" s="124"/>
      <c r="M46" s="192"/>
      <c r="N46" s="193"/>
      <c r="O46" s="193"/>
      <c r="P46" s="193"/>
      <c r="Q46" s="194"/>
    </row>
    <row r="47" spans="1:17">
      <c r="A47" s="164"/>
      <c r="B47" s="199"/>
      <c r="C47" s="202"/>
      <c r="D47" s="209" t="s">
        <v>89</v>
      </c>
      <c r="E47" s="210"/>
      <c r="F47" s="210"/>
      <c r="G47" s="210"/>
      <c r="H47" s="210"/>
      <c r="I47" s="210"/>
      <c r="J47" s="211"/>
      <c r="K47" s="65"/>
      <c r="M47" s="192"/>
      <c r="N47" s="193"/>
      <c r="O47" s="193"/>
      <c r="P47" s="193"/>
      <c r="Q47" s="194"/>
    </row>
    <row r="48" spans="1:17">
      <c r="A48" s="164"/>
      <c r="B48" s="199"/>
      <c r="C48" s="202"/>
      <c r="D48" s="209"/>
      <c r="E48" s="210"/>
      <c r="F48" s="210"/>
      <c r="G48" s="210"/>
      <c r="H48" s="210"/>
      <c r="I48" s="210"/>
      <c r="J48" s="211"/>
      <c r="K48" s="65"/>
      <c r="M48" s="192"/>
      <c r="N48" s="193"/>
      <c r="O48" s="193"/>
      <c r="P48" s="193"/>
      <c r="Q48" s="194"/>
    </row>
    <row r="49" spans="1:17">
      <c r="A49" s="164"/>
      <c r="B49" s="199"/>
      <c r="C49" s="202"/>
      <c r="D49" s="209" t="s">
        <v>90</v>
      </c>
      <c r="E49" s="210"/>
      <c r="F49" s="210"/>
      <c r="G49" s="210"/>
      <c r="H49" s="210"/>
      <c r="I49" s="210"/>
      <c r="J49" s="211"/>
      <c r="K49" s="65"/>
      <c r="M49" s="192"/>
      <c r="N49" s="193"/>
      <c r="O49" s="193"/>
      <c r="P49" s="193"/>
      <c r="Q49" s="194"/>
    </row>
    <row r="50" spans="1:17">
      <c r="A50" s="164"/>
      <c r="B50" s="199"/>
      <c r="C50" s="202"/>
      <c r="D50" s="209"/>
      <c r="E50" s="210"/>
      <c r="F50" s="210"/>
      <c r="G50" s="210"/>
      <c r="H50" s="210"/>
      <c r="I50" s="210"/>
      <c r="J50" s="211"/>
      <c r="K50" s="65"/>
      <c r="M50" s="192"/>
      <c r="N50" s="193"/>
      <c r="O50" s="193"/>
      <c r="P50" s="193"/>
      <c r="Q50" s="194"/>
    </row>
    <row r="51" spans="1:17">
      <c r="A51" s="164"/>
      <c r="B51" s="199"/>
      <c r="C51" s="202"/>
      <c r="D51" s="209"/>
      <c r="E51" s="210"/>
      <c r="F51" s="210"/>
      <c r="G51" s="210"/>
      <c r="H51" s="210"/>
      <c r="I51" s="210"/>
      <c r="J51" s="211"/>
      <c r="K51" s="65"/>
      <c r="M51" s="192"/>
      <c r="N51" s="193"/>
      <c r="O51" s="193"/>
      <c r="P51" s="193"/>
      <c r="Q51" s="194"/>
    </row>
    <row r="52" spans="1:17">
      <c r="A52" s="164"/>
      <c r="B52" s="199"/>
      <c r="C52" s="202"/>
      <c r="D52" s="209" t="s">
        <v>91</v>
      </c>
      <c r="E52" s="210"/>
      <c r="F52" s="210"/>
      <c r="G52" s="210"/>
      <c r="H52" s="210"/>
      <c r="I52" s="210"/>
      <c r="J52" s="211"/>
      <c r="K52" s="65"/>
      <c r="M52" s="192"/>
      <c r="N52" s="193"/>
      <c r="O52" s="193"/>
      <c r="P52" s="193"/>
      <c r="Q52" s="194"/>
    </row>
    <row r="53" spans="1:17">
      <c r="A53" s="165"/>
      <c r="B53" s="200"/>
      <c r="C53" s="203"/>
      <c r="D53" s="212"/>
      <c r="E53" s="213"/>
      <c r="F53" s="213"/>
      <c r="G53" s="213"/>
      <c r="H53" s="213"/>
      <c r="I53" s="213"/>
      <c r="J53" s="214"/>
      <c r="K53" s="67"/>
      <c r="M53" s="195"/>
      <c r="N53" s="196"/>
      <c r="O53" s="196"/>
      <c r="P53" s="196"/>
      <c r="Q53" s="197"/>
    </row>
    <row r="55" spans="1:17" ht="15" customHeight="1">
      <c r="A55" s="266" t="s">
        <v>10</v>
      </c>
      <c r="B55" s="198" t="s">
        <v>93</v>
      </c>
      <c r="C55" s="201" t="s">
        <v>92</v>
      </c>
      <c r="D55" s="269" t="s">
        <v>11</v>
      </c>
      <c r="E55" s="270"/>
      <c r="F55" s="270"/>
      <c r="G55" s="270"/>
      <c r="H55" s="270"/>
      <c r="I55" s="270"/>
      <c r="J55" s="271"/>
      <c r="K55" s="70" t="s">
        <v>25</v>
      </c>
      <c r="M55" s="71" t="s">
        <v>22</v>
      </c>
    </row>
    <row r="56" spans="1:17" ht="14.25" customHeight="1">
      <c r="A56" s="267"/>
      <c r="B56" s="245"/>
      <c r="C56" s="202"/>
      <c r="D56" s="272"/>
      <c r="E56" s="273"/>
      <c r="F56" s="273"/>
      <c r="G56" s="273"/>
      <c r="H56" s="273"/>
      <c r="I56" s="273"/>
      <c r="J56" s="274"/>
      <c r="K56" s="125"/>
      <c r="M56" s="189"/>
      <c r="N56" s="190"/>
      <c r="O56" s="190"/>
      <c r="P56" s="190"/>
      <c r="Q56" s="191"/>
    </row>
    <row r="57" spans="1:17" ht="14.25" customHeight="1">
      <c r="A57" s="267"/>
      <c r="B57" s="245"/>
      <c r="C57" s="202"/>
      <c r="D57" s="260"/>
      <c r="E57" s="261"/>
      <c r="F57" s="261"/>
      <c r="G57" s="261"/>
      <c r="H57" s="261"/>
      <c r="I57" s="261"/>
      <c r="J57" s="262"/>
      <c r="K57" s="65"/>
      <c r="M57" s="192"/>
      <c r="N57" s="193"/>
      <c r="O57" s="193"/>
      <c r="P57" s="193"/>
      <c r="Q57" s="194"/>
    </row>
    <row r="58" spans="1:17" ht="14.25" customHeight="1">
      <c r="A58" s="267"/>
      <c r="B58" s="245"/>
      <c r="C58" s="202"/>
      <c r="D58" s="260"/>
      <c r="E58" s="261"/>
      <c r="F58" s="261"/>
      <c r="G58" s="261"/>
      <c r="H58" s="261"/>
      <c r="I58" s="261"/>
      <c r="J58" s="262"/>
      <c r="K58" s="65"/>
      <c r="M58" s="192"/>
      <c r="N58" s="193"/>
      <c r="O58" s="193"/>
      <c r="P58" s="193"/>
      <c r="Q58" s="194"/>
    </row>
    <row r="59" spans="1:17" ht="14.25" customHeight="1">
      <c r="A59" s="267"/>
      <c r="B59" s="245"/>
      <c r="C59" s="202"/>
      <c r="D59" s="260"/>
      <c r="E59" s="261"/>
      <c r="F59" s="261"/>
      <c r="G59" s="261"/>
      <c r="H59" s="261"/>
      <c r="I59" s="261"/>
      <c r="J59" s="262"/>
      <c r="K59" s="65"/>
      <c r="M59" s="192"/>
      <c r="N59" s="193"/>
      <c r="O59" s="193"/>
      <c r="P59" s="193"/>
      <c r="Q59" s="194"/>
    </row>
    <row r="60" spans="1:17" ht="15">
      <c r="A60" s="268"/>
      <c r="B60" s="246"/>
      <c r="C60" s="203"/>
      <c r="D60" s="263"/>
      <c r="E60" s="264"/>
      <c r="F60" s="264"/>
      <c r="G60" s="264"/>
      <c r="H60" s="264"/>
      <c r="I60" s="264"/>
      <c r="J60" s="265"/>
      <c r="K60" s="67"/>
      <c r="M60" s="195"/>
      <c r="N60" s="196"/>
      <c r="O60" s="196"/>
      <c r="P60" s="196"/>
      <c r="Q60" s="197"/>
    </row>
    <row r="61" spans="1:17" ht="16.5">
      <c r="C61" s="135"/>
      <c r="D61" s="133"/>
      <c r="E61" s="133"/>
      <c r="F61" s="133"/>
      <c r="G61" s="133"/>
      <c r="H61" s="133"/>
      <c r="I61" s="133"/>
      <c r="J61" s="133"/>
      <c r="K61" s="139"/>
    </row>
    <row r="76" spans="2:2" ht="16.5">
      <c r="B76" s="134"/>
    </row>
  </sheetData>
  <sheetProtection password="8BDB" sheet="1" objects="1" scenarios="1"/>
  <mergeCells count="55">
    <mergeCell ref="A55:A60"/>
    <mergeCell ref="B55:B60"/>
    <mergeCell ref="C55:C60"/>
    <mergeCell ref="D55:J55"/>
    <mergeCell ref="D56:J56"/>
    <mergeCell ref="M56:Q60"/>
    <mergeCell ref="D57:J57"/>
    <mergeCell ref="D58:J58"/>
    <mergeCell ref="D59:J59"/>
    <mergeCell ref="D60:J60"/>
    <mergeCell ref="B8:B21"/>
    <mergeCell ref="B36:B42"/>
    <mergeCell ref="D40:J40"/>
    <mergeCell ref="B23:B33"/>
    <mergeCell ref="C23:C33"/>
    <mergeCell ref="D23:J24"/>
    <mergeCell ref="D10:J10"/>
    <mergeCell ref="D21:J21"/>
    <mergeCell ref="C8:C21"/>
    <mergeCell ref="M24:Q33"/>
    <mergeCell ref="M9:Q21"/>
    <mergeCell ref="D25:J25"/>
    <mergeCell ref="C36:C42"/>
    <mergeCell ref="D38:J38"/>
    <mergeCell ref="D41:J42"/>
    <mergeCell ref="M37:Q42"/>
    <mergeCell ref="D30:J30"/>
    <mergeCell ref="D31:J31"/>
    <mergeCell ref="D32:J33"/>
    <mergeCell ref="D36:J37"/>
    <mergeCell ref="D39:J39"/>
    <mergeCell ref="M45:Q53"/>
    <mergeCell ref="B44:B53"/>
    <mergeCell ref="C44:C53"/>
    <mergeCell ref="D46:J46"/>
    <mergeCell ref="D44:J45"/>
    <mergeCell ref="D49:J51"/>
    <mergeCell ref="D52:J53"/>
    <mergeCell ref="D47:J48"/>
    <mergeCell ref="A44:A53"/>
    <mergeCell ref="D8:J9"/>
    <mergeCell ref="D11:F11"/>
    <mergeCell ref="G11:J11"/>
    <mergeCell ref="D12:F12"/>
    <mergeCell ref="G12:J12"/>
    <mergeCell ref="D13:F13"/>
    <mergeCell ref="G13:J13"/>
    <mergeCell ref="D15:J15"/>
    <mergeCell ref="D16:J16"/>
    <mergeCell ref="D17:J18"/>
    <mergeCell ref="D19:J20"/>
    <mergeCell ref="D26:J27"/>
    <mergeCell ref="D28:J28"/>
    <mergeCell ref="D29:J29"/>
    <mergeCell ref="A8:A42"/>
  </mergeCells>
  <dataValidations count="4">
    <dataValidation type="list" showInputMessage="1" showErrorMessage="1" error="Please enter &quot;Yes&quot; or 'No&quot;" sqref="K56">
      <formula1>$AA$13:$AA$14</formula1>
    </dataValidation>
    <dataValidation type="list" showInputMessage="1" showErrorMessage="1" error="Enter 0, 1, 2 or 3" sqref="K10">
      <formula1>$AA$15:$AA$19</formula1>
    </dataValidation>
    <dataValidation type="list" showInputMessage="1" showErrorMessage="1" error="Please enter 0 or 1" sqref="K25">
      <formula1>$AA$15:$AA$17</formula1>
    </dataValidation>
    <dataValidation type="list" showInputMessage="1" showErrorMessage="1" error="Enter 0, 1, 2 or 3" sqref="K38 K46">
      <formula1>$AA$15:$AA$18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showGridLines="0" zoomScaleNormal="100" workbookViewId="0">
      <selection activeCell="E14" sqref="E14:F14"/>
    </sheetView>
  </sheetViews>
  <sheetFormatPr defaultRowHeight="14.25"/>
  <cols>
    <col min="1" max="1" width="2.25" customWidth="1"/>
    <col min="2" max="2" width="3" customWidth="1"/>
    <col min="3" max="3" width="6.25" customWidth="1"/>
    <col min="4" max="4" width="29.25" customWidth="1"/>
    <col min="5" max="5" width="5.625" customWidth="1"/>
    <col min="6" max="6" width="23" customWidth="1"/>
    <col min="7" max="7" width="11.75" customWidth="1"/>
    <col min="8" max="8" width="11.625" customWidth="1"/>
    <col min="9" max="9" width="8.625" customWidth="1"/>
    <col min="10" max="10" width="3" customWidth="1"/>
    <col min="11" max="11" width="18.125" customWidth="1"/>
    <col min="12" max="12" width="15.5" customWidth="1"/>
    <col min="13" max="13" width="4.25" customWidth="1"/>
    <col min="14" max="14" width="11.5" customWidth="1"/>
    <col min="19" max="19" width="18.125" customWidth="1"/>
  </cols>
  <sheetData>
    <row r="1" spans="2:14" ht="16.5">
      <c r="M1" s="130"/>
      <c r="N1" s="130"/>
    </row>
    <row r="2" spans="2:14" ht="16.5">
      <c r="M2" s="130"/>
      <c r="N2" s="130"/>
    </row>
    <row r="3" spans="2:14" ht="30">
      <c r="C3" s="81" t="s">
        <v>52</v>
      </c>
      <c r="M3" s="130"/>
      <c r="N3" s="130"/>
    </row>
    <row r="4" spans="2:14" ht="16.5">
      <c r="M4" s="130"/>
      <c r="N4" s="130"/>
    </row>
    <row r="5" spans="2:14" ht="16.5">
      <c r="C5" s="6"/>
      <c r="M5" s="130"/>
      <c r="N5" s="130"/>
    </row>
    <row r="6" spans="2:14" ht="17.25" thickBot="1">
      <c r="C6" s="6"/>
      <c r="M6" s="130"/>
      <c r="N6" s="130"/>
    </row>
    <row r="7" spans="2:14" ht="15.75" customHeight="1">
      <c r="B7" s="82"/>
      <c r="C7" s="83"/>
      <c r="D7" s="83"/>
      <c r="E7" s="83"/>
      <c r="F7" s="83"/>
      <c r="G7" s="83"/>
      <c r="H7" s="83"/>
      <c r="I7" s="84"/>
      <c r="K7" s="85"/>
      <c r="L7" s="86"/>
      <c r="M7" s="148"/>
      <c r="N7" s="130"/>
    </row>
    <row r="8" spans="2:14" ht="18.75">
      <c r="B8" s="87"/>
      <c r="C8" s="275" t="s">
        <v>31</v>
      </c>
      <c r="D8" s="275"/>
      <c r="E8" s="276" t="str">
        <f>IF(Cover!D14&lt;&gt;"",Cover!D14,"")</f>
        <v/>
      </c>
      <c r="F8" s="276"/>
      <c r="G8" s="276"/>
      <c r="H8" s="276"/>
      <c r="I8" s="277"/>
      <c r="K8" s="278" t="s">
        <v>32</v>
      </c>
      <c r="L8" s="279" t="str">
        <f>IF(AND(I20="Yes",I22&gt;0),"Qualifying",IF(AND(I20="Yes"),"Contributing","Early"))</f>
        <v>Early</v>
      </c>
      <c r="M8" s="148"/>
      <c r="N8" s="130"/>
    </row>
    <row r="9" spans="2:14" ht="18.75">
      <c r="B9" s="87"/>
      <c r="C9" s="275" t="s">
        <v>33</v>
      </c>
      <c r="D9" s="275"/>
      <c r="E9" s="276" t="str">
        <f>IF(Cover!D16&lt;&gt;"",Cover!D16,"")</f>
        <v/>
      </c>
      <c r="F9" s="276"/>
      <c r="G9" s="276"/>
      <c r="H9" s="276"/>
      <c r="I9" s="277"/>
      <c r="K9" s="278"/>
      <c r="L9" s="279"/>
      <c r="M9" s="148"/>
      <c r="N9" s="130"/>
    </row>
    <row r="10" spans="2:14" ht="19.5" thickBot="1">
      <c r="B10" s="87"/>
      <c r="C10" s="275" t="s">
        <v>34</v>
      </c>
      <c r="D10" s="275"/>
      <c r="E10" s="276" t="str">
        <f>IF(Cover!D18&lt;&gt;"",Cover!D18,"")</f>
        <v/>
      </c>
      <c r="F10" s="276"/>
      <c r="G10" s="276"/>
      <c r="H10" s="276"/>
      <c r="I10" s="277"/>
      <c r="K10" s="88"/>
      <c r="L10" s="89"/>
      <c r="M10" s="148"/>
      <c r="N10" s="130"/>
    </row>
    <row r="11" spans="2:14" ht="19.5" thickBot="1">
      <c r="B11" s="87"/>
      <c r="C11" s="275" t="s">
        <v>35</v>
      </c>
      <c r="D11" s="275"/>
      <c r="E11" s="276" t="str">
        <f>IF(Cover!D20&lt;&gt;"",Cover!D20,"")</f>
        <v/>
      </c>
      <c r="F11" s="276"/>
      <c r="G11" s="276"/>
      <c r="H11" s="276"/>
      <c r="I11" s="277"/>
      <c r="K11" s="90"/>
      <c r="L11" s="91"/>
      <c r="M11" s="149"/>
      <c r="N11" s="130"/>
    </row>
    <row r="12" spans="2:14" ht="18.75">
      <c r="B12" s="87"/>
      <c r="C12" s="275" t="s">
        <v>36</v>
      </c>
      <c r="D12" s="275"/>
      <c r="E12" s="285" t="str">
        <f>REPLACE(Cover!C12,FIND("PROJECT THEME",UPPER(Cover!C12),1),20,"Scoring Sheet")</f>
        <v>Other--Invasive Species Coordinated Approaches Scoring Sheet</v>
      </c>
      <c r="F12" s="285"/>
      <c r="G12" s="285"/>
      <c r="H12" s="285"/>
      <c r="I12" s="286"/>
      <c r="K12" s="92"/>
      <c r="L12" s="93"/>
      <c r="M12" s="148"/>
      <c r="N12" s="130"/>
    </row>
    <row r="13" spans="2:14" ht="18">
      <c r="B13" s="87"/>
      <c r="C13" s="94"/>
      <c r="D13" s="95"/>
      <c r="E13" s="96"/>
      <c r="F13" s="96"/>
      <c r="G13" s="96"/>
      <c r="H13" s="96"/>
      <c r="I13" s="97"/>
      <c r="K13" s="278" t="s">
        <v>37</v>
      </c>
      <c r="L13" s="98">
        <f>IF(L8="Early",0,ROUND(SUM(E29:E51),0))</f>
        <v>0</v>
      </c>
      <c r="M13" s="148"/>
      <c r="N13" s="130"/>
    </row>
    <row r="14" spans="2:14" ht="18.75">
      <c r="B14" s="87"/>
      <c r="C14" s="275" t="s">
        <v>38</v>
      </c>
      <c r="D14" s="275"/>
      <c r="E14" s="287"/>
      <c r="F14" s="288"/>
      <c r="G14" s="96"/>
      <c r="H14" s="96"/>
      <c r="I14" s="97"/>
      <c r="K14" s="278"/>
      <c r="L14" s="99" t="s">
        <v>39</v>
      </c>
      <c r="M14" s="148"/>
      <c r="N14" s="130"/>
    </row>
    <row r="15" spans="2:14" ht="17.25" thickBot="1">
      <c r="B15" s="100"/>
      <c r="C15" s="101"/>
      <c r="D15" s="101"/>
      <c r="E15" s="101"/>
      <c r="F15" s="101"/>
      <c r="G15" s="101"/>
      <c r="H15" s="101"/>
      <c r="I15" s="102"/>
      <c r="K15" s="103"/>
      <c r="L15" s="104"/>
      <c r="M15" s="148"/>
      <c r="N15" s="130"/>
    </row>
    <row r="16" spans="2:14" ht="16.5">
      <c r="M16" s="130"/>
      <c r="N16" s="130"/>
    </row>
    <row r="17" spans="2:14" ht="21">
      <c r="C17" s="77" t="s">
        <v>40</v>
      </c>
      <c r="M17" s="130"/>
      <c r="N17" s="130"/>
    </row>
    <row r="18" spans="2:14" ht="16.5">
      <c r="C18" s="78" t="s">
        <v>4</v>
      </c>
      <c r="D18" s="63"/>
      <c r="G18" s="131" t="s">
        <v>18</v>
      </c>
      <c r="H18" s="131" t="s">
        <v>41</v>
      </c>
      <c r="I18" s="131" t="s">
        <v>42</v>
      </c>
      <c r="M18" s="130"/>
      <c r="N18" s="130"/>
    </row>
    <row r="19" spans="2:14" ht="16.5">
      <c r="B19" s="146">
        <v>1</v>
      </c>
      <c r="C19" s="105" t="s">
        <v>43</v>
      </c>
      <c r="D19" s="106"/>
      <c r="E19" s="106"/>
      <c r="F19" s="106"/>
      <c r="G19" s="107"/>
      <c r="H19" s="107"/>
      <c r="I19" s="108"/>
      <c r="M19" s="130"/>
      <c r="N19" s="130"/>
    </row>
    <row r="20" spans="2:14" ht="16.5">
      <c r="B20" s="107">
        <v>2</v>
      </c>
      <c r="C20" s="109" t="s">
        <v>11</v>
      </c>
      <c r="D20" s="4"/>
      <c r="E20" s="4"/>
      <c r="F20" s="4"/>
      <c r="G20" s="110" t="s">
        <v>102</v>
      </c>
      <c r="H20" s="110" t="s">
        <v>23</v>
      </c>
      <c r="I20" s="111">
        <f>E36</f>
        <v>0</v>
      </c>
      <c r="M20" s="130"/>
      <c r="N20" s="130"/>
    </row>
    <row r="21" spans="2:14" ht="16.5">
      <c r="B21" s="107">
        <v>3</v>
      </c>
      <c r="C21" s="289" t="s">
        <v>45</v>
      </c>
      <c r="D21" s="290"/>
      <c r="E21" s="290"/>
      <c r="F21" s="291"/>
      <c r="G21" s="107"/>
      <c r="H21" s="107"/>
      <c r="I21" s="108"/>
      <c r="M21" s="130"/>
      <c r="N21" s="130"/>
    </row>
    <row r="22" spans="2:14" ht="16.5">
      <c r="B22" s="147">
        <v>4</v>
      </c>
      <c r="C22" s="280" t="s">
        <v>46</v>
      </c>
      <c r="D22" s="281"/>
      <c r="E22" s="281"/>
      <c r="F22" s="281"/>
      <c r="G22" s="107" t="s">
        <v>104</v>
      </c>
      <c r="H22" s="107" t="s">
        <v>44</v>
      </c>
      <c r="I22" s="108">
        <f>E32+E33+E34</f>
        <v>0</v>
      </c>
      <c r="M22" s="130"/>
      <c r="N22" s="130"/>
    </row>
    <row r="23" spans="2:14" ht="16.5">
      <c r="B23" s="107">
        <v>5</v>
      </c>
      <c r="C23" s="109" t="s">
        <v>47</v>
      </c>
      <c r="D23" s="4"/>
      <c r="E23" s="4"/>
      <c r="F23" s="4"/>
      <c r="G23" s="110"/>
      <c r="H23" s="110"/>
      <c r="I23" s="111"/>
      <c r="M23" s="130"/>
      <c r="N23" s="130"/>
    </row>
    <row r="24" spans="2:14" ht="16.5">
      <c r="G24" s="112"/>
      <c r="H24" s="112"/>
      <c r="I24" s="113"/>
      <c r="M24" s="130"/>
      <c r="N24" s="130"/>
    </row>
    <row r="25" spans="2:14" ht="16.5">
      <c r="M25" s="130"/>
      <c r="N25" s="130"/>
    </row>
    <row r="26" spans="2:14" ht="4.5" customHeight="1">
      <c r="M26" s="130"/>
      <c r="N26" s="130"/>
    </row>
    <row r="27" spans="2:14" ht="16.5">
      <c r="H27" s="6"/>
      <c r="M27" s="130"/>
      <c r="N27" s="130"/>
    </row>
    <row r="28" spans="2:14" ht="16.5">
      <c r="L28" s="117"/>
      <c r="M28" s="130"/>
      <c r="N28" s="130"/>
    </row>
    <row r="29" spans="2:14" ht="22.5">
      <c r="C29" s="114" t="s">
        <v>48</v>
      </c>
      <c r="D29" s="2"/>
      <c r="E29" s="115"/>
      <c r="F29" s="115"/>
      <c r="M29" s="130"/>
      <c r="N29" s="130"/>
    </row>
    <row r="30" spans="2:14" s="130" customFormat="1" ht="16.5">
      <c r="C30"/>
      <c r="D30"/>
      <c r="E30"/>
      <c r="F30"/>
    </row>
    <row r="31" spans="2:14" ht="16.5">
      <c r="C31" s="1" t="s">
        <v>49</v>
      </c>
      <c r="D31" s="1" t="s">
        <v>1</v>
      </c>
      <c r="E31" s="116" t="s">
        <v>2</v>
      </c>
      <c r="F31" s="116" t="s">
        <v>9</v>
      </c>
      <c r="M31" s="130"/>
      <c r="N31" s="130"/>
    </row>
    <row r="32" spans="2:14" s="130" customFormat="1" ht="16.5">
      <c r="C32" s="120" t="s">
        <v>97</v>
      </c>
      <c r="D32" s="120" t="str">
        <f>Calculations!D11</f>
        <v>Early detection rapid response</v>
      </c>
      <c r="E32" s="120">
        <f>Calculations!K11</f>
        <v>0</v>
      </c>
      <c r="F32" s="120">
        <f>Calculations!F11</f>
        <v>31.874999999999996</v>
      </c>
    </row>
    <row r="33" spans="3:15" ht="16.5">
      <c r="C33" s="120" t="s">
        <v>98</v>
      </c>
      <c r="D33" s="120" t="str">
        <f>Calculations!D16</f>
        <v>Hazard assessment critical control point</v>
      </c>
      <c r="E33" s="120">
        <f>Calculations!K16</f>
        <v>0</v>
      </c>
      <c r="F33" s="120">
        <f>Calculations!F16</f>
        <v>31.874999999999996</v>
      </c>
      <c r="M33" s="130"/>
      <c r="N33" s="130"/>
    </row>
    <row r="34" spans="3:15" ht="16.5">
      <c r="C34" s="120" t="s">
        <v>99</v>
      </c>
      <c r="D34" s="120" t="str">
        <f>Calculations!D19</f>
        <v>Other comprehensive protocol</v>
      </c>
      <c r="E34" s="120">
        <f>Calculations!K19</f>
        <v>0</v>
      </c>
      <c r="F34" s="120">
        <f>Calculations!F19</f>
        <v>21.25</v>
      </c>
      <c r="M34" s="130"/>
      <c r="N34" s="130"/>
    </row>
    <row r="35" spans="3:15" s="130" customFormat="1" ht="16.5">
      <c r="C35" s="121" t="s">
        <v>101</v>
      </c>
      <c r="D35" s="121" t="str">
        <f>Calculations!D24</f>
        <v>Suppliers</v>
      </c>
      <c r="E35" s="121">
        <f>Calculations!K24</f>
        <v>0</v>
      </c>
      <c r="F35" s="121">
        <f>Calculations!F24</f>
        <v>15</v>
      </c>
      <c r="M35" s="157"/>
      <c r="N35" s="157" t="s">
        <v>110</v>
      </c>
      <c r="O35" s="157"/>
    </row>
    <row r="36" spans="3:15" s="130" customFormat="1" ht="16.5">
      <c r="C36" s="118" t="s">
        <v>102</v>
      </c>
      <c r="D36" s="118" t="str">
        <f>Calculations!C28</f>
        <v>Exceeds regulatory requirements</v>
      </c>
      <c r="E36" s="119">
        <f>Scoring!K56</f>
        <v>0</v>
      </c>
      <c r="F36" s="119" t="s">
        <v>50</v>
      </c>
      <c r="M36" s="157"/>
      <c r="N36" s="157"/>
      <c r="O36" s="157"/>
    </row>
    <row r="37" spans="3:15" s="130" customFormat="1" ht="16.5">
      <c r="M37" s="157" t="s">
        <v>111</v>
      </c>
      <c r="N37" s="157"/>
      <c r="O37" s="157"/>
    </row>
    <row r="38" spans="3:15" s="130" customFormat="1" ht="16.5">
      <c r="M38" s="157"/>
      <c r="N38" s="157"/>
      <c r="O38" s="157"/>
    </row>
    <row r="39" spans="3:15" s="130" customFormat="1" ht="16.5">
      <c r="M39" s="157"/>
      <c r="N39" s="157"/>
      <c r="O39" s="157"/>
    </row>
    <row r="40" spans="3:15" s="130" customFormat="1">
      <c r="M40" s="157" t="s">
        <v>112</v>
      </c>
      <c r="N40" s="158">
        <f>Calculations!K11*Calculations!O11+Calculations!K16*Calculations!O16+Calculations!K19*Calculations!O19+Calculations!K24*Calculations!O24</f>
        <v>0</v>
      </c>
      <c r="O40" s="157"/>
    </row>
    <row r="41" spans="3:15" s="130" customFormat="1">
      <c r="M41" s="157"/>
      <c r="N41" s="157"/>
      <c r="O41" s="157"/>
    </row>
    <row r="42" spans="3:15" s="130" customFormat="1">
      <c r="M42" s="157"/>
      <c r="N42" s="157"/>
      <c r="O42" s="157"/>
    </row>
    <row r="43" spans="3:15" s="130" customFormat="1">
      <c r="M43" s="157" t="s">
        <v>113</v>
      </c>
      <c r="N43" s="157"/>
      <c r="O43" s="157"/>
    </row>
    <row r="44" spans="3:15" s="130" customFormat="1">
      <c r="M44" s="157"/>
      <c r="N44" s="157"/>
      <c r="O44" s="157"/>
    </row>
    <row r="45" spans="3:15" s="130" customFormat="1"/>
    <row r="46" spans="3:15" s="130" customFormat="1"/>
    <row r="47" spans="3:15" ht="15.75" customHeight="1">
      <c r="C47" s="282" t="s">
        <v>139</v>
      </c>
      <c r="D47" s="283"/>
      <c r="E47" s="283"/>
      <c r="F47" s="283"/>
      <c r="G47" s="283"/>
      <c r="H47" s="283"/>
      <c r="I47" s="283"/>
      <c r="J47" s="283"/>
      <c r="K47" s="283"/>
      <c r="L47" s="284"/>
      <c r="M47" s="130"/>
      <c r="N47" s="130"/>
    </row>
    <row r="48" spans="3:15" ht="15" customHeight="1">
      <c r="M48" s="130"/>
      <c r="N48" s="130"/>
    </row>
    <row r="49" spans="4:14">
      <c r="D49" s="122"/>
      <c r="E49" s="123"/>
      <c r="F49" s="123"/>
      <c r="G49" s="123"/>
      <c r="H49" s="123"/>
      <c r="I49" s="3"/>
      <c r="J49" s="3"/>
      <c r="K49" s="3"/>
      <c r="M49" s="130"/>
      <c r="N49" s="130"/>
    </row>
    <row r="50" spans="4:14">
      <c r="D50" s="3"/>
      <c r="E50" s="3"/>
      <c r="F50" s="3"/>
      <c r="G50" s="3"/>
      <c r="H50" s="3"/>
      <c r="I50" s="3"/>
      <c r="J50" s="3"/>
      <c r="K50" s="3"/>
      <c r="M50" s="130"/>
      <c r="N50" s="130"/>
    </row>
    <row r="51" spans="4:14">
      <c r="D51" s="3"/>
      <c r="E51" s="3"/>
      <c r="F51" s="3"/>
      <c r="G51" s="3"/>
      <c r="H51" s="3"/>
      <c r="I51" s="3"/>
      <c r="J51" s="3"/>
      <c r="K51" s="3"/>
      <c r="M51" s="130"/>
      <c r="N51" s="130"/>
    </row>
    <row r="52" spans="4:14">
      <c r="M52" s="130"/>
      <c r="N52" s="130"/>
    </row>
    <row r="53" spans="4:14">
      <c r="M53" s="130"/>
      <c r="N53" s="130"/>
    </row>
    <row r="54" spans="4:14">
      <c r="M54" s="130"/>
      <c r="N54" s="130"/>
    </row>
    <row r="119" spans="3:3">
      <c r="C119" t="s">
        <v>23</v>
      </c>
    </row>
    <row r="120" spans="3:3">
      <c r="C120" t="s">
        <v>24</v>
      </c>
    </row>
  </sheetData>
  <sheetProtection password="8BDB" sheet="1" objects="1" scenarios="1"/>
  <mergeCells count="18">
    <mergeCell ref="C10:D10"/>
    <mergeCell ref="E10:I10"/>
    <mergeCell ref="C11:D11"/>
    <mergeCell ref="C22:F22"/>
    <mergeCell ref="C47:L47"/>
    <mergeCell ref="E11:I11"/>
    <mergeCell ref="C12:D12"/>
    <mergeCell ref="E12:I12"/>
    <mergeCell ref="K13:K14"/>
    <mergeCell ref="C14:D14"/>
    <mergeCell ref="E14:F14"/>
    <mergeCell ref="C21:F21"/>
    <mergeCell ref="C8:D8"/>
    <mergeCell ref="E8:I8"/>
    <mergeCell ref="K8:K9"/>
    <mergeCell ref="L8:L9"/>
    <mergeCell ref="C9:D9"/>
    <mergeCell ref="E9:I9"/>
  </mergeCells>
  <dataValidations count="2">
    <dataValidation type="date" allowBlank="1" showInputMessage="1" showErrorMessage="1" sqref="E14:F14">
      <formula1>42522</formula1>
      <formula2>42735</formula2>
    </dataValidation>
    <dataValidation type="list" allowBlank="1" showInputMessage="1" showErrorMessage="1" sqref="C119:C120">
      <formula1>"yn"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100" workbookViewId="0">
      <selection activeCell="A50" sqref="A50"/>
    </sheetView>
  </sheetViews>
  <sheetFormatPr defaultColWidth="9" defaultRowHeight="14.25"/>
  <cols>
    <col min="1" max="1" width="2.25" style="5" customWidth="1"/>
    <col min="2" max="2" width="8.625" style="5" customWidth="1"/>
    <col min="3" max="3" width="12.875" style="5" customWidth="1"/>
    <col min="4" max="4" width="29.25" style="62" customWidth="1"/>
    <col min="5" max="5" width="8.75" style="5" customWidth="1"/>
    <col min="6" max="6" width="9.875" style="5" customWidth="1"/>
    <col min="7" max="7" width="11.625" style="5" customWidth="1"/>
    <col min="8" max="8" width="12.625" style="5" customWidth="1"/>
    <col min="9" max="9" width="11" style="5" customWidth="1"/>
    <col min="10" max="10" width="8.75" style="5" customWidth="1"/>
    <col min="11" max="11" width="11.25" style="5" customWidth="1"/>
    <col min="12" max="12" width="1" style="5" customWidth="1"/>
    <col min="13" max="13" width="9.625" style="5" customWidth="1"/>
    <col min="14" max="14" width="10.75" style="5" bestFit="1" customWidth="1"/>
    <col min="15" max="15" width="9.375" style="5" bestFit="1" customWidth="1"/>
    <col min="16" max="16" width="10.875" style="5" customWidth="1"/>
    <col min="17" max="17" width="11.75" style="5" customWidth="1"/>
    <col min="18" max="18" width="10.75" style="5" bestFit="1" customWidth="1"/>
    <col min="19" max="16384" width="9" style="5"/>
  </cols>
  <sheetData>
    <row r="1" spans="1:18" ht="16.5">
      <c r="D1"/>
      <c r="E1"/>
      <c r="F1"/>
      <c r="G1"/>
      <c r="H1"/>
      <c r="I1"/>
      <c r="J1"/>
      <c r="K1"/>
      <c r="L1"/>
    </row>
    <row r="2" spans="1:18" ht="16.5">
      <c r="C2" s="6"/>
      <c r="D2"/>
      <c r="E2"/>
      <c r="F2"/>
      <c r="G2"/>
      <c r="H2"/>
      <c r="I2"/>
      <c r="J2"/>
      <c r="K2"/>
      <c r="L2"/>
    </row>
    <row r="3" spans="1:18" ht="31.5">
      <c r="B3" s="7" t="s">
        <v>13</v>
      </c>
      <c r="C3" s="6"/>
      <c r="D3"/>
      <c r="E3"/>
      <c r="F3"/>
      <c r="G3"/>
      <c r="H3"/>
      <c r="I3"/>
      <c r="J3"/>
      <c r="K3"/>
      <c r="L3"/>
    </row>
    <row r="4" spans="1:18" ht="16.5">
      <c r="C4" s="6"/>
      <c r="D4"/>
      <c r="E4"/>
      <c r="F4"/>
      <c r="G4"/>
      <c r="H4"/>
      <c r="I4"/>
      <c r="J4"/>
      <c r="K4"/>
      <c r="L4"/>
    </row>
    <row r="5" spans="1:18" ht="16.5">
      <c r="C5" s="6"/>
      <c r="D5"/>
      <c r="E5"/>
      <c r="F5"/>
      <c r="G5"/>
      <c r="H5"/>
      <c r="I5"/>
      <c r="J5"/>
      <c r="K5"/>
      <c r="L5"/>
    </row>
    <row r="6" spans="1:18" ht="16.5">
      <c r="C6"/>
      <c r="D6"/>
      <c r="E6"/>
      <c r="F6"/>
      <c r="G6"/>
      <c r="H6"/>
      <c r="I6"/>
      <c r="J6"/>
      <c r="K6"/>
      <c r="L6"/>
    </row>
    <row r="7" spans="1:18" ht="37.5" customHeight="1">
      <c r="B7" s="292" t="s">
        <v>13</v>
      </c>
      <c r="C7" s="292"/>
      <c r="D7" s="292"/>
      <c r="E7" s="292"/>
      <c r="F7" s="292"/>
      <c r="G7" s="292"/>
      <c r="H7" s="292"/>
      <c r="I7" s="292"/>
      <c r="J7" s="292"/>
      <c r="K7" s="292"/>
      <c r="L7"/>
      <c r="M7" s="293" t="s">
        <v>14</v>
      </c>
      <c r="N7" s="294"/>
      <c r="O7" s="294"/>
      <c r="P7" s="294"/>
      <c r="Q7" s="294"/>
      <c r="R7" s="295"/>
    </row>
    <row r="8" spans="1:18" ht="39.75" customHeight="1">
      <c r="B8" s="296" t="s">
        <v>140</v>
      </c>
      <c r="C8" s="297"/>
      <c r="D8" s="297"/>
      <c r="E8" s="297"/>
      <c r="F8" s="297"/>
      <c r="G8" s="297"/>
      <c r="H8" s="297"/>
      <c r="I8" s="297"/>
      <c r="J8" s="297"/>
      <c r="K8" s="298"/>
      <c r="L8"/>
      <c r="M8" s="299" t="s">
        <v>15</v>
      </c>
      <c r="N8" s="300"/>
      <c r="O8" s="299" t="s">
        <v>16</v>
      </c>
      <c r="P8" s="301"/>
      <c r="Q8" s="299" t="s">
        <v>17</v>
      </c>
      <c r="R8" s="301"/>
    </row>
    <row r="9" spans="1:18" s="17" customFormat="1" ht="28.5" customHeight="1">
      <c r="A9" s="8"/>
      <c r="B9" s="9" t="s">
        <v>105</v>
      </c>
      <c r="C9" s="10" t="s">
        <v>18</v>
      </c>
      <c r="D9" s="11" t="s">
        <v>1</v>
      </c>
      <c r="E9" s="10" t="s">
        <v>19</v>
      </c>
      <c r="F9" s="10" t="s">
        <v>106</v>
      </c>
      <c r="G9" s="10" t="s">
        <v>107</v>
      </c>
      <c r="H9" s="10" t="s">
        <v>6</v>
      </c>
      <c r="I9" s="10" t="s">
        <v>5</v>
      </c>
      <c r="J9" s="10" t="s">
        <v>7</v>
      </c>
      <c r="K9" s="12" t="s">
        <v>8</v>
      </c>
      <c r="L9" s="13"/>
      <c r="M9" s="14" t="s">
        <v>20</v>
      </c>
      <c r="N9" s="15" t="s">
        <v>108</v>
      </c>
      <c r="O9" s="14" t="s">
        <v>20</v>
      </c>
      <c r="P9" s="15" t="s">
        <v>109</v>
      </c>
      <c r="Q9" s="14" t="s">
        <v>20</v>
      </c>
      <c r="R9" s="16" t="s">
        <v>108</v>
      </c>
    </row>
    <row r="10" spans="1:18" ht="16.5">
      <c r="B10" s="34">
        <v>73.099999999999994</v>
      </c>
      <c r="C10" s="35" t="s">
        <v>55</v>
      </c>
      <c r="D10" s="36"/>
      <c r="E10" s="37">
        <v>0.85</v>
      </c>
      <c r="F10" s="38"/>
      <c r="G10" s="38"/>
      <c r="H10" s="38"/>
      <c r="I10" s="38"/>
      <c r="J10" s="38"/>
      <c r="K10" s="39"/>
      <c r="L10" s="18"/>
      <c r="M10" s="40"/>
      <c r="N10" s="38"/>
      <c r="O10" s="38"/>
      <c r="P10" s="38"/>
      <c r="Q10" s="38"/>
      <c r="R10" s="39"/>
    </row>
    <row r="11" spans="1:18" ht="16.5">
      <c r="B11" s="40"/>
      <c r="C11" s="38" t="s">
        <v>97</v>
      </c>
      <c r="D11" s="41" t="s">
        <v>94</v>
      </c>
      <c r="E11" s="144">
        <v>0.375</v>
      </c>
      <c r="F11" s="145">
        <f>E11*E10*100</f>
        <v>31.874999999999996</v>
      </c>
      <c r="G11" s="19">
        <f>Scoring!K10</f>
        <v>0</v>
      </c>
      <c r="H11" s="33">
        <v>0</v>
      </c>
      <c r="I11" s="128">
        <v>0</v>
      </c>
      <c r="J11" s="33">
        <f>F11*H11</f>
        <v>0</v>
      </c>
      <c r="K11" s="129">
        <f>VLOOKUP(G11,I11:J15, 2)</f>
        <v>0</v>
      </c>
      <c r="L11" s="18"/>
      <c r="M11" s="21">
        <v>0.2</v>
      </c>
      <c r="N11" s="22">
        <f>M11*F11</f>
        <v>6.375</v>
      </c>
      <c r="O11" s="21">
        <v>0.8</v>
      </c>
      <c r="P11" s="22">
        <f>O11*F11</f>
        <v>25.5</v>
      </c>
      <c r="Q11" s="21"/>
      <c r="R11" s="22"/>
    </row>
    <row r="12" spans="1:18" ht="16.5">
      <c r="B12" s="40"/>
      <c r="C12" s="38"/>
      <c r="D12" s="41"/>
      <c r="E12" s="144"/>
      <c r="F12" s="33"/>
      <c r="G12" s="33"/>
      <c r="H12" s="33">
        <v>0.6</v>
      </c>
      <c r="I12" s="128">
        <v>1</v>
      </c>
      <c r="J12" s="33">
        <f>F11*H12</f>
        <v>19.124999999999996</v>
      </c>
      <c r="K12" s="129"/>
      <c r="L12" s="18"/>
      <c r="M12" s="21"/>
      <c r="N12" s="22"/>
      <c r="O12" s="21"/>
      <c r="P12" s="22"/>
      <c r="Q12" s="21"/>
      <c r="R12" s="22"/>
    </row>
    <row r="13" spans="1:18" ht="16.5">
      <c r="B13" s="40"/>
      <c r="C13" s="38"/>
      <c r="D13" s="41"/>
      <c r="E13" s="144"/>
      <c r="F13" s="33"/>
      <c r="G13" s="33"/>
      <c r="H13" s="33">
        <v>0.8</v>
      </c>
      <c r="I13" s="128">
        <v>2</v>
      </c>
      <c r="J13" s="33">
        <f>F11*H13</f>
        <v>25.5</v>
      </c>
      <c r="K13" s="129"/>
      <c r="L13" s="18"/>
      <c r="M13" s="21"/>
      <c r="N13" s="22"/>
      <c r="O13" s="21"/>
      <c r="P13" s="22"/>
      <c r="Q13" s="21"/>
      <c r="R13" s="22"/>
    </row>
    <row r="14" spans="1:18" ht="16.5">
      <c r="B14" s="40"/>
      <c r="C14" s="38"/>
      <c r="D14" s="41"/>
      <c r="E14" s="38"/>
      <c r="F14" s="33"/>
      <c r="G14" s="33"/>
      <c r="H14" s="33">
        <v>0.9</v>
      </c>
      <c r="I14" s="128">
        <v>3</v>
      </c>
      <c r="J14" s="33">
        <f>F11*H14</f>
        <v>28.687499999999996</v>
      </c>
      <c r="K14" s="129"/>
      <c r="L14" s="18"/>
      <c r="M14" s="21"/>
      <c r="N14" s="22"/>
      <c r="O14" s="21"/>
      <c r="P14" s="22"/>
      <c r="Q14" s="21"/>
      <c r="R14" s="22"/>
    </row>
    <row r="15" spans="1:18" ht="16.5">
      <c r="B15" s="40"/>
      <c r="C15" s="38"/>
      <c r="D15" s="41"/>
      <c r="E15" s="38"/>
      <c r="F15" s="33"/>
      <c r="G15" s="33"/>
      <c r="H15" s="33">
        <v>1</v>
      </c>
      <c r="I15" s="33">
        <v>4</v>
      </c>
      <c r="J15" s="33">
        <f>F11*H15</f>
        <v>31.874999999999996</v>
      </c>
      <c r="K15" s="20"/>
      <c r="L15" s="18"/>
      <c r="M15" s="21"/>
      <c r="N15" s="22"/>
      <c r="O15" s="21"/>
      <c r="P15" s="22"/>
      <c r="Q15" s="21"/>
      <c r="R15" s="22"/>
    </row>
    <row r="16" spans="1:18" ht="16.5">
      <c r="B16" s="40"/>
      <c r="C16" s="38" t="s">
        <v>98</v>
      </c>
      <c r="D16" s="41" t="s">
        <v>95</v>
      </c>
      <c r="E16" s="144">
        <v>0.375</v>
      </c>
      <c r="F16" s="145">
        <f>E16*E10*100</f>
        <v>31.874999999999996</v>
      </c>
      <c r="G16" s="19">
        <f>Scoring!K25</f>
        <v>0</v>
      </c>
      <c r="H16" s="33">
        <v>0</v>
      </c>
      <c r="I16" s="42">
        <v>0</v>
      </c>
      <c r="J16" s="33">
        <f>F16*H16</f>
        <v>0</v>
      </c>
      <c r="K16" s="20">
        <f>VLOOKUP(G16,I16:J18, 2)</f>
        <v>0</v>
      </c>
      <c r="L16" s="18"/>
      <c r="M16" s="21">
        <v>0.2</v>
      </c>
      <c r="N16" s="22">
        <f>M16*F16</f>
        <v>6.375</v>
      </c>
      <c r="O16" s="21">
        <v>0.8</v>
      </c>
      <c r="P16" s="22">
        <f>O16*F16</f>
        <v>25.5</v>
      </c>
      <c r="Q16" s="21"/>
      <c r="R16" s="22"/>
    </row>
    <row r="17" spans="2:18" ht="16.5">
      <c r="B17" s="40"/>
      <c r="C17" s="38"/>
      <c r="D17" s="41"/>
      <c r="E17" s="144"/>
      <c r="F17" s="33"/>
      <c r="G17" s="33"/>
      <c r="H17" s="128">
        <v>0.8</v>
      </c>
      <c r="I17" s="128">
        <v>1</v>
      </c>
      <c r="J17" s="33">
        <f>F16*H17</f>
        <v>25.5</v>
      </c>
      <c r="K17" s="129"/>
      <c r="L17" s="18"/>
      <c r="M17" s="21"/>
      <c r="N17" s="22"/>
      <c r="O17" s="21"/>
      <c r="P17" s="22"/>
      <c r="Q17" s="43"/>
      <c r="R17" s="22"/>
    </row>
    <row r="18" spans="2:18" ht="16.5">
      <c r="B18" s="40"/>
      <c r="C18" s="38"/>
      <c r="D18" s="41"/>
      <c r="E18" s="38"/>
      <c r="F18" s="33"/>
      <c r="G18" s="33"/>
      <c r="H18" s="33">
        <v>1</v>
      </c>
      <c r="I18" s="42">
        <v>2</v>
      </c>
      <c r="J18" s="33">
        <f>F16*H18</f>
        <v>31.874999999999996</v>
      </c>
      <c r="K18" s="20"/>
      <c r="L18" s="18"/>
      <c r="M18" s="21"/>
      <c r="N18" s="22"/>
      <c r="O18" s="21"/>
      <c r="P18" s="22"/>
      <c r="Q18" s="23"/>
      <c r="R18" s="22"/>
    </row>
    <row r="19" spans="2:18" ht="16.5">
      <c r="B19" s="40"/>
      <c r="C19" s="38" t="s">
        <v>99</v>
      </c>
      <c r="D19" s="41" t="s">
        <v>96</v>
      </c>
      <c r="E19" s="38">
        <v>0.25</v>
      </c>
      <c r="F19" s="33">
        <f>E19*E10*100</f>
        <v>21.25</v>
      </c>
      <c r="G19" s="19">
        <f>Scoring!K38</f>
        <v>0</v>
      </c>
      <c r="H19" s="33">
        <v>0</v>
      </c>
      <c r="I19" s="128">
        <v>0</v>
      </c>
      <c r="J19" s="33">
        <f>F19*H19</f>
        <v>0</v>
      </c>
      <c r="K19" s="129">
        <f>VLOOKUP(G19,I19:J22, 2)</f>
        <v>0</v>
      </c>
      <c r="L19" s="18"/>
      <c r="M19" s="21">
        <v>0.2</v>
      </c>
      <c r="N19" s="22">
        <f>M19*F19</f>
        <v>4.25</v>
      </c>
      <c r="O19" s="21">
        <v>0.8</v>
      </c>
      <c r="P19" s="22">
        <f>O19*F19</f>
        <v>17</v>
      </c>
      <c r="Q19" s="21"/>
      <c r="R19" s="22"/>
    </row>
    <row r="20" spans="2:18" ht="16.5">
      <c r="B20" s="40"/>
      <c r="C20" s="38"/>
      <c r="D20" s="41"/>
      <c r="E20" s="38"/>
      <c r="F20" s="33"/>
      <c r="G20" s="33"/>
      <c r="H20" s="128">
        <v>0.6</v>
      </c>
      <c r="I20" s="128">
        <v>1</v>
      </c>
      <c r="J20" s="33">
        <f>F19*H20</f>
        <v>12.75</v>
      </c>
      <c r="K20" s="129"/>
      <c r="L20" s="18"/>
      <c r="M20" s="21"/>
      <c r="N20" s="22"/>
      <c r="O20" s="21"/>
      <c r="P20" s="22"/>
      <c r="Q20" s="23"/>
      <c r="R20" s="22"/>
    </row>
    <row r="21" spans="2:18" ht="16.5">
      <c r="B21" s="40"/>
      <c r="C21" s="38"/>
      <c r="D21" s="41"/>
      <c r="E21" s="38"/>
      <c r="F21" s="33"/>
      <c r="G21" s="33"/>
      <c r="H21" s="128">
        <v>0.8</v>
      </c>
      <c r="I21" s="128">
        <v>2</v>
      </c>
      <c r="J21" s="33">
        <f>F19*H21</f>
        <v>17</v>
      </c>
      <c r="K21" s="129"/>
      <c r="L21" s="18"/>
      <c r="M21" s="21"/>
      <c r="N21" s="22"/>
      <c r="O21" s="21"/>
      <c r="P21" s="22"/>
      <c r="Q21" s="23"/>
      <c r="R21" s="22"/>
    </row>
    <row r="22" spans="2:18" ht="16.5">
      <c r="B22" s="40"/>
      <c r="C22" s="38"/>
      <c r="D22" s="41"/>
      <c r="E22" s="38"/>
      <c r="F22" s="33"/>
      <c r="G22" s="33"/>
      <c r="H22" s="33">
        <v>1</v>
      </c>
      <c r="I22" s="128">
        <v>3</v>
      </c>
      <c r="J22" s="33">
        <f>F19*H22</f>
        <v>21.25</v>
      </c>
      <c r="K22" s="129"/>
      <c r="L22" s="18"/>
      <c r="M22" s="21"/>
      <c r="N22" s="22"/>
      <c r="O22" s="21"/>
      <c r="P22" s="22"/>
      <c r="Q22" s="23"/>
      <c r="R22" s="22"/>
    </row>
    <row r="23" spans="2:18" ht="16.5">
      <c r="B23" s="44">
        <v>73.2</v>
      </c>
      <c r="C23" s="45" t="s">
        <v>0</v>
      </c>
      <c r="D23" s="46"/>
      <c r="E23" s="47">
        <v>0.15</v>
      </c>
      <c r="F23" s="47"/>
      <c r="G23" s="48"/>
      <c r="H23" s="48"/>
      <c r="I23" s="48"/>
      <c r="J23" s="48"/>
      <c r="K23" s="49"/>
      <c r="M23" s="50"/>
      <c r="N23" s="48"/>
      <c r="O23" s="48"/>
      <c r="P23" s="48"/>
      <c r="Q23" s="48"/>
      <c r="R23" s="49"/>
    </row>
    <row r="24" spans="2:18" ht="16.5">
      <c r="B24" s="51"/>
      <c r="C24" s="48" t="s">
        <v>101</v>
      </c>
      <c r="D24" s="46" t="s">
        <v>100</v>
      </c>
      <c r="E24" s="48">
        <v>1</v>
      </c>
      <c r="F24" s="33">
        <f>E24*E23*100</f>
        <v>15</v>
      </c>
      <c r="G24" s="52">
        <f>Scoring!K46</f>
        <v>0</v>
      </c>
      <c r="H24" s="33">
        <v>0</v>
      </c>
      <c r="I24" s="128">
        <v>0</v>
      </c>
      <c r="J24" s="33">
        <f>F24*H24</f>
        <v>0</v>
      </c>
      <c r="K24" s="129">
        <f>VLOOKUP(G24,I24:J27, 2)</f>
        <v>0</v>
      </c>
      <c r="M24" s="21"/>
      <c r="N24" s="22"/>
      <c r="O24" s="21">
        <v>1</v>
      </c>
      <c r="P24" s="22">
        <f>O24*F24</f>
        <v>15</v>
      </c>
      <c r="Q24" s="43"/>
      <c r="R24" s="22"/>
    </row>
    <row r="25" spans="2:18" ht="16.5">
      <c r="B25" s="51"/>
      <c r="C25" s="48"/>
      <c r="D25" s="46"/>
      <c r="E25" s="48"/>
      <c r="F25" s="33"/>
      <c r="G25" s="33"/>
      <c r="H25" s="128">
        <v>0.6</v>
      </c>
      <c r="I25" s="128">
        <v>1</v>
      </c>
      <c r="J25" s="33">
        <f>F24*H25</f>
        <v>9</v>
      </c>
      <c r="K25" s="129"/>
      <c r="M25" s="21"/>
      <c r="N25" s="22"/>
      <c r="O25" s="21"/>
      <c r="P25" s="22"/>
      <c r="Q25" s="43"/>
      <c r="R25" s="22"/>
    </row>
    <row r="26" spans="2:18" ht="16.5">
      <c r="B26" s="51"/>
      <c r="C26" s="48"/>
      <c r="D26" s="46"/>
      <c r="E26" s="48"/>
      <c r="F26" s="33"/>
      <c r="G26" s="33"/>
      <c r="H26" s="128">
        <v>0.9</v>
      </c>
      <c r="I26" s="128">
        <v>2</v>
      </c>
      <c r="J26" s="33">
        <f>F24*H26</f>
        <v>13.5</v>
      </c>
      <c r="K26" s="129"/>
      <c r="M26" s="21"/>
      <c r="N26" s="22"/>
      <c r="O26" s="21"/>
      <c r="P26" s="22"/>
      <c r="Q26" s="43"/>
      <c r="R26" s="22"/>
    </row>
    <row r="27" spans="2:18" ht="17.25" thickBot="1">
      <c r="B27" s="51"/>
      <c r="C27" s="48"/>
      <c r="D27" s="46"/>
      <c r="E27" s="48"/>
      <c r="F27" s="33"/>
      <c r="G27" s="33"/>
      <c r="H27" s="33">
        <v>1</v>
      </c>
      <c r="I27" s="128">
        <v>3</v>
      </c>
      <c r="J27" s="33">
        <f>F24*H27</f>
        <v>15</v>
      </c>
      <c r="K27" s="129"/>
      <c r="M27" s="21"/>
      <c r="N27" s="53"/>
      <c r="O27" s="54"/>
      <c r="P27" s="53"/>
      <c r="Q27" s="43"/>
      <c r="R27" s="22"/>
    </row>
    <row r="28" spans="2:18" ht="16.5">
      <c r="B28" s="24" t="s">
        <v>102</v>
      </c>
      <c r="C28" s="25" t="s">
        <v>12</v>
      </c>
      <c r="D28" s="26"/>
      <c r="E28" s="25"/>
      <c r="F28" s="28"/>
      <c r="G28" s="27"/>
      <c r="H28" s="27"/>
      <c r="I28" s="27"/>
      <c r="J28" s="27"/>
      <c r="K28" s="29"/>
      <c r="M28" s="30"/>
      <c r="N28" s="27"/>
      <c r="O28" s="27"/>
      <c r="P28" s="27"/>
      <c r="Q28" s="27"/>
      <c r="R28" s="29"/>
    </row>
    <row r="29" spans="2:18" ht="17.25" thickBot="1">
      <c r="B29" s="31"/>
      <c r="C29" s="27" t="s">
        <v>102</v>
      </c>
      <c r="D29" s="32"/>
      <c r="E29" s="27"/>
      <c r="F29" s="33"/>
      <c r="G29" s="19">
        <f>Scoring!K56</f>
        <v>0</v>
      </c>
      <c r="H29" s="33"/>
      <c r="I29" s="33"/>
      <c r="J29" s="33"/>
      <c r="K29" s="129">
        <f>G29</f>
        <v>0</v>
      </c>
      <c r="M29" s="21"/>
      <c r="N29" s="22"/>
      <c r="O29" s="21"/>
      <c r="P29" s="22"/>
      <c r="Q29" s="43"/>
      <c r="R29" s="22"/>
    </row>
    <row r="30" spans="2:18" ht="16.5">
      <c r="B30" s="55" t="s">
        <v>3</v>
      </c>
      <c r="C30" s="56"/>
      <c r="D30" s="57"/>
      <c r="E30" s="58"/>
      <c r="F30" s="58"/>
      <c r="G30" s="58"/>
      <c r="H30" s="58"/>
      <c r="I30" s="58"/>
      <c r="J30" s="59"/>
      <c r="K30" s="60">
        <f>SUM(K10:K27)</f>
        <v>0</v>
      </c>
      <c r="M30" s="61"/>
      <c r="N30" s="60">
        <f>SUM(N10:N27)</f>
        <v>17</v>
      </c>
      <c r="O30" s="61"/>
      <c r="P30" s="60">
        <f>SUM(P10:P27)</f>
        <v>83</v>
      </c>
      <c r="Q30" s="61"/>
      <c r="R30" s="60">
        <f>SUM(R10:R27)</f>
        <v>0</v>
      </c>
    </row>
  </sheetData>
  <sheetProtection password="8BDB" sheet="1" objects="1" scenarios="1"/>
  <mergeCells count="6">
    <mergeCell ref="B7:K7"/>
    <mergeCell ref="M7:R7"/>
    <mergeCell ref="B8:K8"/>
    <mergeCell ref="M8:N8"/>
    <mergeCell ref="O8:P8"/>
    <mergeCell ref="Q8:R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Instructions</vt:lpstr>
      <vt:lpstr>Scoring</vt:lpstr>
      <vt:lpstr>Outcome</vt:lpstr>
      <vt:lpstr>Calculations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Doreen Davis</dc:creator>
  <cp:lastModifiedBy>John Finisdore</cp:lastModifiedBy>
  <dcterms:created xsi:type="dcterms:W3CDTF">2015-12-16T13:31:17Z</dcterms:created>
  <dcterms:modified xsi:type="dcterms:W3CDTF">2016-10-25T16:06:13Z</dcterms:modified>
</cp:coreProperties>
</file>