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L13" i="7" l="1"/>
  <c r="G44" i="5" l="1"/>
  <c r="G40" i="5"/>
  <c r="G36" i="5"/>
  <c r="G34" i="5"/>
  <c r="G31" i="5"/>
  <c r="G26" i="5"/>
  <c r="G23" i="5"/>
  <c r="G13" i="5"/>
  <c r="E47" i="7" l="1"/>
  <c r="I20" i="7" s="1"/>
  <c r="E32" i="7"/>
  <c r="I21" i="7" s="1"/>
  <c r="D48" i="7"/>
  <c r="D47" i="7"/>
  <c r="D46" i="7"/>
  <c r="D45" i="7"/>
  <c r="D44" i="7"/>
  <c r="D43" i="7"/>
  <c r="D41" i="7"/>
  <c r="D40" i="7"/>
  <c r="D39" i="7"/>
  <c r="D38" i="7"/>
  <c r="D37" i="7"/>
  <c r="D36" i="7"/>
  <c r="D34" i="7"/>
  <c r="D33" i="7"/>
  <c r="D31" i="7"/>
  <c r="D30" i="7"/>
  <c r="G18" i="5"/>
  <c r="F18" i="5"/>
  <c r="F36" i="5"/>
  <c r="R36" i="5" s="1"/>
  <c r="F34" i="5"/>
  <c r="J34" i="5" l="1"/>
  <c r="F36" i="7"/>
  <c r="K18" i="5"/>
  <c r="E31" i="7" s="1"/>
  <c r="I23" i="7" s="1"/>
  <c r="J19" i="5"/>
  <c r="F31" i="7"/>
  <c r="R18" i="5"/>
  <c r="J38" i="5"/>
  <c r="F37" i="7"/>
  <c r="R34" i="5"/>
  <c r="J36" i="5"/>
  <c r="J37" i="5"/>
  <c r="J35" i="5"/>
  <c r="P18" i="5"/>
  <c r="J18" i="5"/>
  <c r="F40" i="5" l="1"/>
  <c r="J42" i="5" l="1"/>
  <c r="F38" i="7"/>
  <c r="J40" i="5"/>
  <c r="K40" i="5" s="1"/>
  <c r="E38" i="7" s="1"/>
  <c r="J41" i="5"/>
  <c r="N40" i="5"/>
  <c r="K36" i="5" l="1"/>
  <c r="E37" i="7" s="1"/>
  <c r="I19" i="7" s="1"/>
  <c r="K34" i="5"/>
  <c r="E36" i="7" s="1"/>
  <c r="D29" i="7"/>
  <c r="G74" i="5" l="1"/>
  <c r="G67" i="5" l="1"/>
  <c r="G76" i="5" l="1"/>
  <c r="G72" i="5"/>
  <c r="G63" i="5"/>
  <c r="G61" i="5"/>
  <c r="G56" i="5"/>
  <c r="G54" i="5"/>
  <c r="G50" i="5"/>
  <c r="G47" i="5"/>
  <c r="G21" i="5"/>
  <c r="G11" i="5"/>
  <c r="D49" i="7" l="1"/>
  <c r="D42" i="7"/>
  <c r="D35" i="7"/>
  <c r="D32" i="7"/>
  <c r="E12" i="7" l="1"/>
  <c r="E11" i="7"/>
  <c r="E10" i="7"/>
  <c r="E9" i="7"/>
  <c r="E8" i="7"/>
  <c r="F76" i="5" l="1"/>
  <c r="F49" i="7" s="1"/>
  <c r="F74" i="5"/>
  <c r="K72" i="5"/>
  <c r="F67" i="5"/>
  <c r="F63" i="5"/>
  <c r="F61" i="5"/>
  <c r="F56" i="5"/>
  <c r="F54" i="5"/>
  <c r="F50" i="5"/>
  <c r="F47" i="5"/>
  <c r="F44" i="5"/>
  <c r="F31" i="5"/>
  <c r="F26" i="5"/>
  <c r="F23" i="5"/>
  <c r="K21" i="5"/>
  <c r="F13" i="5"/>
  <c r="F11" i="5"/>
  <c r="R11" i="5" s="1"/>
  <c r="F34" i="7" l="1"/>
  <c r="P26" i="5"/>
  <c r="J27" i="5"/>
  <c r="J29" i="5"/>
  <c r="R26" i="5"/>
  <c r="J28" i="5"/>
  <c r="F30" i="7"/>
  <c r="P13" i="5"/>
  <c r="J15" i="5"/>
  <c r="J14" i="5"/>
  <c r="R13" i="5"/>
  <c r="J17" i="5"/>
  <c r="J16" i="5"/>
  <c r="F35" i="7"/>
  <c r="R31" i="5"/>
  <c r="P54" i="5"/>
  <c r="F42" i="7"/>
  <c r="F46" i="7"/>
  <c r="J70" i="5"/>
  <c r="J45" i="5"/>
  <c r="F39" i="7"/>
  <c r="R56" i="5"/>
  <c r="F43" i="7"/>
  <c r="F33" i="7"/>
  <c r="J24" i="5"/>
  <c r="R23" i="5"/>
  <c r="J48" i="5"/>
  <c r="F40" i="7"/>
  <c r="P47" i="5"/>
  <c r="K61" i="5"/>
  <c r="E44" i="7" s="1"/>
  <c r="F44" i="7"/>
  <c r="F48" i="7"/>
  <c r="J74" i="5"/>
  <c r="K74" i="5" s="1"/>
  <c r="E48" i="7" s="1"/>
  <c r="R74" i="5"/>
  <c r="N74" i="5"/>
  <c r="J75" i="5"/>
  <c r="F41" i="7"/>
  <c r="R50" i="5"/>
  <c r="P50" i="5"/>
  <c r="R63" i="5"/>
  <c r="F45" i="7"/>
  <c r="J51" i="5"/>
  <c r="J32" i="5"/>
  <c r="J12" i="5"/>
  <c r="F29" i="7"/>
  <c r="J62" i="5"/>
  <c r="J63" i="5"/>
  <c r="K63" i="5" s="1"/>
  <c r="E45" i="7" s="1"/>
  <c r="J49" i="5"/>
  <c r="K54" i="5"/>
  <c r="E42" i="7" s="1"/>
  <c r="J59" i="5"/>
  <c r="J57" i="5"/>
  <c r="K11" i="5"/>
  <c r="J26" i="5"/>
  <c r="J47" i="5"/>
  <c r="K47" i="5" s="1"/>
  <c r="E40" i="7" s="1"/>
  <c r="J52" i="5"/>
  <c r="J54" i="5"/>
  <c r="J13" i="5"/>
  <c r="K13" i="5" s="1"/>
  <c r="E30" i="7" s="1"/>
  <c r="R47" i="5"/>
  <c r="J50" i="5"/>
  <c r="K50" i="5" s="1"/>
  <c r="J56" i="5"/>
  <c r="K56" i="5" s="1"/>
  <c r="E43" i="7" s="1"/>
  <c r="R54" i="5"/>
  <c r="J66" i="5"/>
  <c r="J64" i="5"/>
  <c r="J76" i="5"/>
  <c r="K76" i="5" s="1"/>
  <c r="E49" i="7" s="1"/>
  <c r="J69" i="5"/>
  <c r="P76" i="5"/>
  <c r="P44" i="5"/>
  <c r="J46" i="5"/>
  <c r="R61" i="5"/>
  <c r="R67" i="5"/>
  <c r="J77" i="5"/>
  <c r="P11" i="5"/>
  <c r="P23" i="5"/>
  <c r="J31" i="5"/>
  <c r="R44" i="5"/>
  <c r="J55" i="5"/>
  <c r="J58" i="5"/>
  <c r="J61" i="5"/>
  <c r="J65" i="5"/>
  <c r="J67" i="5"/>
  <c r="J68" i="5"/>
  <c r="J33" i="5"/>
  <c r="J25" i="5"/>
  <c r="J11" i="5"/>
  <c r="J23" i="5"/>
  <c r="K23" i="5" s="1"/>
  <c r="E33" i="7" s="1"/>
  <c r="J44" i="5"/>
  <c r="P56" i="5"/>
  <c r="E29" i="7" l="1"/>
  <c r="I22" i="7" s="1"/>
  <c r="E41" i="7"/>
  <c r="K67" i="5"/>
  <c r="E46" i="7" s="1"/>
  <c r="K44" i="5"/>
  <c r="E39" i="7" s="1"/>
  <c r="I24" i="7" s="1"/>
  <c r="K26" i="5"/>
  <c r="E34" i="7" s="1"/>
  <c r="K31" i="5"/>
  <c r="E35" i="7" s="1"/>
  <c r="R78" i="5"/>
  <c r="N78" i="5"/>
  <c r="P78" i="5"/>
  <c r="N40" i="7" l="1"/>
  <c r="L8" i="7"/>
  <c r="K78" i="5"/>
</calcChain>
</file>

<file path=xl/comments1.xml><?xml version="1.0" encoding="utf-8"?>
<comments xmlns="http://schemas.openxmlformats.org/spreadsheetml/2006/main">
  <authors>
    <author>Annette Bethke</author>
  </authors>
  <commentList>
    <comment ref="K23" authorId="0">
      <text>
        <r>
          <rPr>
            <sz val="11"/>
            <color indexed="81"/>
            <rFont val="Open Sans"/>
            <family val="2"/>
          </rPr>
          <t xml:space="preserve">Examples of education objectives for training projects are in the WHC Project Guidance documents (wildlifehc.org/pg). </t>
        </r>
        <r>
          <rPr>
            <sz val="9"/>
            <color indexed="81"/>
            <rFont val="Tahoma"/>
            <family val="2"/>
          </rPr>
          <t xml:space="preserve">
</t>
        </r>
      </text>
    </comment>
    <comment ref="K29" authorId="0">
      <text>
        <r>
          <rPr>
            <sz val="11"/>
            <color indexed="81"/>
            <rFont val="Open Sans"/>
            <family val="2"/>
          </rPr>
          <t xml:space="preserve">Examples of community needs include:
• Hands-on learning
• Outdoor learning spaces don’t exist at schools 
• Badge/patch requirements for troops
• Awareness of local environmental issues such as species of concern or keystone species
</t>
        </r>
        <r>
          <rPr>
            <sz val="9"/>
            <color indexed="81"/>
            <rFont val="Tahoma"/>
            <family val="2"/>
          </rPr>
          <t xml:space="preserve">
</t>
        </r>
      </text>
    </comment>
    <comment ref="K36" authorId="0">
      <text>
        <r>
          <rPr>
            <sz val="11"/>
            <color indexed="81"/>
            <rFont val="Open Sans"/>
            <family val="2"/>
          </rPr>
          <t xml:space="preserve">External input could come from teachers, writers, education professionals, or conservation experts that have knowledge of pedagogy and/or of the conservation issues being taught. </t>
        </r>
      </text>
    </comment>
    <comment ref="K44" authorId="0">
      <text>
        <r>
          <rPr>
            <sz val="11"/>
            <color indexed="81"/>
            <rFont val="Open Sans"/>
            <family val="2"/>
          </rPr>
          <t xml:space="preserve">Appropriate written materials have two components: 
• Topic-appropriateness, meaning materials are deliberately tailored to the particular topic/learning objective
• Age-appropriateness, meaning materials are deliberately tailored to the age/grade/learning level of the audience. (In general, when dealing with an audience of mixed ages, materials should generally be kept to a 4th grade level, to keep younger learners engaged and adults interested.)
</t>
        </r>
        <r>
          <rPr>
            <sz val="9"/>
            <color indexed="81"/>
            <rFont val="Tahoma"/>
            <family val="2"/>
          </rPr>
          <t xml:space="preserve">
</t>
        </r>
      </text>
    </comment>
    <comment ref="K52" authorId="0">
      <text>
        <r>
          <rPr>
            <sz val="11"/>
            <color indexed="81"/>
            <rFont val="Open Sans"/>
            <family val="2"/>
          </rPr>
          <t>Appropriate equipment will be age-appropriate and topic-appropriate. For example, equipment for sampling water chemistry would be appropriate for training teenagers and adults on water quality monitoring, but would be age-inappropriate for very young learners and topic-inappropriate for studying birds.</t>
        </r>
        <r>
          <rPr>
            <sz val="9"/>
            <color indexed="81"/>
            <rFont val="Tahoma"/>
            <family val="2"/>
          </rPr>
          <t xml:space="preserve">
</t>
        </r>
      </text>
    </comment>
    <comment ref="K60" authorId="0">
      <text>
        <r>
          <rPr>
            <sz val="11"/>
            <color indexed="81"/>
            <rFont val="Open Sans"/>
            <family val="2"/>
          </rPr>
          <t xml:space="preserve">Examples of connection to a habitat or species include: 
• Visiting the habitat for learning 
• Collection of samples (e.g. water, soil) from the habitat to be use in off-site activities
• Focusing on an issue of regional importance to the site’s habitat (e.g. a species that is threatened in the site’s region but may not exist on site)
</t>
        </r>
        <r>
          <rPr>
            <sz val="9"/>
            <color indexed="81"/>
            <rFont val="Tahoma"/>
            <family val="2"/>
          </rPr>
          <t xml:space="preserve">
</t>
        </r>
      </text>
    </comment>
    <comment ref="K74" authorId="0">
      <text>
        <r>
          <rPr>
            <sz val="11"/>
            <color indexed="81"/>
            <rFont val="Open Sans"/>
            <family val="2"/>
          </rPr>
          <t xml:space="preserve">Evaluation of the learning goals can be:  
• Informal or anecdotal, meaning that learning is assessed through observation or informal conversation (e.g. writing down overall impressions or informal notes after the event)
• Formal, meaning the team asked specific questions (either written or verbal) designed to gauge changes in the audience’s knowledge or behavior (e.g. survey of learners’ knowledge or behavior, examples of learners’ work, pre- and post-event testing)
</t>
        </r>
        <r>
          <rPr>
            <sz val="9"/>
            <color indexed="81"/>
            <rFont val="Tahoma"/>
            <family val="2"/>
          </rPr>
          <t xml:space="preserve">
</t>
        </r>
      </text>
    </comment>
    <comment ref="K80" authorId="0">
      <text>
        <r>
          <rPr>
            <sz val="11"/>
            <color indexed="81"/>
            <rFont val="Open Sans"/>
            <family val="2"/>
          </rPr>
          <t xml:space="preserve">Evaluation of the project implementation can be:
• Informal, which will generally be a post-hoc assessment that was not built into the project
• Structured, which will generally be an assessment built into the structure of the project  
</t>
        </r>
        <r>
          <rPr>
            <sz val="9"/>
            <color indexed="81"/>
            <rFont val="Tahoma"/>
            <family val="2"/>
          </rPr>
          <t xml:space="preserve">
</t>
        </r>
      </text>
    </comment>
    <comment ref="K130" authorId="0">
      <text>
        <r>
          <rPr>
            <sz val="11"/>
            <color indexed="81"/>
            <rFont val="Open Sans"/>
            <family val="2"/>
          </rPr>
          <t>Please see the Reviewer Guidance document for details on how projects can exceed regulatory requirements.</t>
        </r>
        <r>
          <rPr>
            <sz val="9"/>
            <color indexed="81"/>
            <rFont val="Tahoma"/>
            <family val="2"/>
          </rPr>
          <t xml:space="preserve">
</t>
        </r>
      </text>
    </comment>
  </commentList>
</comments>
</file>

<file path=xl/sharedStrings.xml><?xml version="1.0" encoding="utf-8"?>
<sst xmlns="http://schemas.openxmlformats.org/spreadsheetml/2006/main" count="357" uniqueCount="258">
  <si>
    <t>Scope</t>
  </si>
  <si>
    <t>Other participants</t>
  </si>
  <si>
    <t>Employee participation</t>
  </si>
  <si>
    <t>Alignments</t>
  </si>
  <si>
    <t>Employee engagement</t>
  </si>
  <si>
    <t>Partner engagement</t>
  </si>
  <si>
    <t>Technical advice</t>
  </si>
  <si>
    <t>Corporate level commitment</t>
  </si>
  <si>
    <t>Large-scale initiative alignment</t>
  </si>
  <si>
    <t>Attribute</t>
  </si>
  <si>
    <t>Score</t>
  </si>
  <si>
    <t>0 = No employee hours</t>
  </si>
  <si>
    <t>How many employee hours were spent on project specific activities each year?</t>
  </si>
  <si>
    <t>0 = No employee participation</t>
  </si>
  <si>
    <t>How many partner hours were spent on project specific activities each year?</t>
  </si>
  <si>
    <t>0 = No partner hours</t>
  </si>
  <si>
    <t>0 = No partner participation</t>
  </si>
  <si>
    <t>0 = No technical advice</t>
  </si>
  <si>
    <t>1 = Technical advice sought (from partner or other resources)</t>
  </si>
  <si>
    <t>0 = No</t>
  </si>
  <si>
    <t>What was the level of partner engagement in the project? (Does not take into account the number of partners engaged.)</t>
  </si>
  <si>
    <t>What was the level of technical advice used in the project?</t>
  </si>
  <si>
    <t>Total</t>
  </si>
  <si>
    <t>Question</t>
  </si>
  <si>
    <t>Response Key</t>
  </si>
  <si>
    <t>Percentage</t>
  </si>
  <si>
    <t>Point Value</t>
  </si>
  <si>
    <t>Points Achieved</t>
  </si>
  <si>
    <t>Out of</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</si>
  <si>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</si>
  <si>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</si>
  <si>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</si>
  <si>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</si>
  <si>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Is there a stated conservation objective?</t>
  </si>
  <si>
    <t>Regulatory Requirements</t>
  </si>
  <si>
    <t>Does the project exceed regulatory requirements?</t>
  </si>
  <si>
    <t>Exceeds regulatory requirements</t>
  </si>
  <si>
    <t>Project score calculations</t>
  </si>
  <si>
    <t>Impact categories calculations</t>
  </si>
  <si>
    <t>Conservation Impact</t>
  </si>
  <si>
    <t>Corporate Commitment</t>
  </si>
  <si>
    <t>Conservation Education Impact</t>
  </si>
  <si>
    <t>Question No.</t>
  </si>
  <si>
    <t xml:space="preserve">Branch weight </t>
  </si>
  <si>
    <t>Weights</t>
  </si>
  <si>
    <t xml:space="preserve">REFERENCE </t>
  </si>
  <si>
    <t>Reviewer's comments</t>
  </si>
  <si>
    <t>Yes</t>
  </si>
  <si>
    <t>No</t>
  </si>
  <si>
    <t xml:space="preserve">Objective </t>
  </si>
  <si>
    <t>Yes or No</t>
  </si>
  <si>
    <t>Score = Average number of partner hours/year over the course of the certification term (an entry with partial hours is acceptable)</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</si>
  <si>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</si>
  <si>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</si>
  <si>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</si>
  <si>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</si>
  <si>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</si>
  <si>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</si>
  <si>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</si>
  <si>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</si>
  <si>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</si>
  <si>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</si>
  <si>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</si>
  <si>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</si>
  <si>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</si>
  <si>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</si>
  <si>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</si>
  <si>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</si>
  <si>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</si>
  <si>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</si>
  <si>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</si>
  <si>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</si>
  <si>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</si>
  <si>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</si>
  <si>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</si>
  <si>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</si>
  <si>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Project scoring</t>
  </si>
  <si>
    <t>Project outcomes</t>
  </si>
  <si>
    <t>Score = Average number of employee hours/year over the course of the certification term (an entry with partial hours is acceptable)</t>
  </si>
  <si>
    <t>0 = No hours</t>
  </si>
  <si>
    <t>Score = Number of hours in the past year (an entry with partial hours is acceptable)</t>
  </si>
  <si>
    <t>How often does the project happen?</t>
  </si>
  <si>
    <t>0 = Not occurring within the certification term</t>
  </si>
  <si>
    <t>1 = Less than once per year</t>
  </si>
  <si>
    <t>How long has the project been happening (in years)?</t>
  </si>
  <si>
    <t>0 = The project hasn't been implemented yet</t>
  </si>
  <si>
    <t>Score = Number of years (an entry with partial years is acceptable)</t>
  </si>
  <si>
    <r>
      <t xml:space="preserve">Application question
</t>
    </r>
    <r>
      <rPr>
        <sz val="11"/>
        <color theme="1"/>
        <rFont val="Open Sans"/>
      </rPr>
      <t>18, 18b, 18b1, 18b2</t>
    </r>
  </si>
  <si>
    <r>
      <rPr>
        <b/>
        <sz val="11"/>
        <color theme="1"/>
        <rFont val="Open Sans"/>
      </rPr>
      <t>Scoring question</t>
    </r>
    <r>
      <rPr>
        <sz val="11"/>
        <color theme="1"/>
        <rFont val="Open Sans"/>
      </rPr>
      <t xml:space="preserve">
51.8.2</t>
    </r>
  </si>
  <si>
    <t>1 = Yes</t>
  </si>
  <si>
    <r>
      <t xml:space="preserve">Application question
</t>
    </r>
    <r>
      <rPr>
        <sz val="11"/>
        <color theme="1"/>
        <rFont val="Open Sans"/>
      </rPr>
      <t>18, 18a, 18a1</t>
    </r>
  </si>
  <si>
    <r>
      <t xml:space="preserve">Application question
</t>
    </r>
    <r>
      <rPr>
        <sz val="11"/>
        <color theme="1"/>
        <rFont val="Open Sans"/>
      </rPr>
      <t>17, 17a</t>
    </r>
  </si>
  <si>
    <r>
      <t xml:space="preserve">Application question
</t>
    </r>
    <r>
      <rPr>
        <sz val="11"/>
        <color theme="1"/>
        <rFont val="Open Sans"/>
      </rPr>
      <t>16d</t>
    </r>
  </si>
  <si>
    <t>1 = One-off/ single event type of involvement of partners</t>
  </si>
  <si>
    <t>2 = Demonstrated implementation of technical advice</t>
  </si>
  <si>
    <t>3 = Ongoing regular use of technical advice (at least once per year)</t>
  </si>
  <si>
    <r>
      <t xml:space="preserve">Application question
</t>
    </r>
    <r>
      <rPr>
        <sz val="11"/>
        <color theme="1"/>
        <rFont val="Open Sans"/>
      </rPr>
      <t>16, 16c, 16e, 16f</t>
    </r>
  </si>
  <si>
    <r>
      <t xml:space="preserve">Application question
</t>
    </r>
    <r>
      <rPr>
        <sz val="11"/>
        <color theme="1"/>
        <rFont val="Open Sans"/>
      </rPr>
      <t>15c</t>
    </r>
  </si>
  <si>
    <r>
      <t xml:space="preserve">Application question
</t>
    </r>
    <r>
      <rPr>
        <sz val="11"/>
        <color theme="1"/>
        <rFont val="Open Sans"/>
      </rPr>
      <t>15, 15b</t>
    </r>
  </si>
  <si>
    <t xml:space="preserve">1 = One-off/ single or irregular involvement of employees </t>
  </si>
  <si>
    <t>Plan</t>
  </si>
  <si>
    <t>Conservation impact</t>
  </si>
  <si>
    <t>Evaluation</t>
  </si>
  <si>
    <t>To what level does the project assess learning goals through an evaluation?</t>
  </si>
  <si>
    <t>0 = No assessment of learning or project impact on audience</t>
  </si>
  <si>
    <t>1 = Informal or anecdotal feedback is collected</t>
  </si>
  <si>
    <t>2 = Formal feedback is administered and recorded</t>
  </si>
  <si>
    <r>
      <t xml:space="preserve">Application question
</t>
    </r>
    <r>
      <rPr>
        <sz val="11"/>
        <color theme="1"/>
        <rFont val="Open Sans"/>
      </rPr>
      <t>14, 14a, 14a1, 14a2, 14a3</t>
    </r>
  </si>
  <si>
    <t>To what level was the implementation of the project reviewed and debriefed?</t>
  </si>
  <si>
    <t>0 = Not used</t>
  </si>
  <si>
    <r>
      <t xml:space="preserve">Application question
</t>
    </r>
    <r>
      <rPr>
        <sz val="11"/>
        <color theme="1"/>
        <rFont val="Open Sans"/>
      </rPr>
      <t>1, 13, 13a</t>
    </r>
  </si>
  <si>
    <t>Materials</t>
  </si>
  <si>
    <t>Does the project use appropriate written materials?</t>
  </si>
  <si>
    <t>Materials can include but are not limited to: curriculum, lesson plans, interpretive materials and related information, either printed or electronic.</t>
  </si>
  <si>
    <t>0 = Materials do not support the education objectives or meet the needs of the audience</t>
  </si>
  <si>
    <t>Does the project use appropriate equipment?</t>
  </si>
  <si>
    <t xml:space="preserve">Equipment can include but is not limited to: nets, water quality kits, microscopes, etc. </t>
  </si>
  <si>
    <t>0 = Equipment and tools do not support the education objectives or meet the needs of the audience</t>
  </si>
  <si>
    <t>Learner hours</t>
  </si>
  <si>
    <t>Frequency of learner engagement</t>
  </si>
  <si>
    <t>Duration</t>
  </si>
  <si>
    <t>Stated conservation education objective</t>
  </si>
  <si>
    <t>Community need</t>
  </si>
  <si>
    <t>Level of planning</t>
  </si>
  <si>
    <t>Written materials</t>
  </si>
  <si>
    <t>Tools and equipment</t>
  </si>
  <si>
    <t>Utilizing habitat</t>
  </si>
  <si>
    <t>Project learning goals</t>
  </si>
  <si>
    <t>Project logistics</t>
  </si>
  <si>
    <t>Does the project provide value to the community by identifying a community need?</t>
  </si>
  <si>
    <t>0 = No community need identified</t>
  </si>
  <si>
    <t>1 = Meets a need identified internally by the company</t>
  </si>
  <si>
    <t>2 = Meets a need identified by an external group, company or community group based on study or other info</t>
  </si>
  <si>
    <t>What level of planning is used for the project?</t>
  </si>
  <si>
    <t>Strategy/strategic = addresses and is informed by conservation context, community needs, or corporate strategic social responsibility goals, etc.</t>
  </si>
  <si>
    <t>0 = No plan, ad hoc implementation</t>
  </si>
  <si>
    <t>1 = Plan for implementation with no strategy and no external input</t>
  </si>
  <si>
    <t>2 = Plan for implementation with strategy or external input</t>
  </si>
  <si>
    <t>3 = Plan for implementation with strategy and external input</t>
  </si>
  <si>
    <r>
      <t xml:space="preserve">Application question
</t>
    </r>
    <r>
      <rPr>
        <sz val="11"/>
        <color theme="1"/>
        <rFont val="Open Sans"/>
      </rPr>
      <t>9, 9a</t>
    </r>
  </si>
  <si>
    <r>
      <t xml:space="preserve">Application question
</t>
    </r>
    <r>
      <rPr>
        <sz val="11"/>
        <color theme="1"/>
        <rFont val="Open Sans"/>
      </rPr>
      <t>4</t>
    </r>
  </si>
  <si>
    <r>
      <t xml:space="preserve">Application question
</t>
    </r>
    <r>
      <rPr>
        <sz val="11"/>
        <color theme="1"/>
        <rFont val="Open Sans"/>
      </rPr>
      <t>5</t>
    </r>
  </si>
  <si>
    <r>
      <t xml:space="preserve">Application question
</t>
    </r>
    <r>
      <rPr>
        <sz val="11"/>
        <color theme="1"/>
        <rFont val="Open Sans"/>
      </rPr>
      <t>10</t>
    </r>
  </si>
  <si>
    <r>
      <t xml:space="preserve">Application question
</t>
    </r>
    <r>
      <rPr>
        <sz val="11"/>
        <color theme="1"/>
        <rFont val="Open Sans"/>
      </rPr>
      <t>8</t>
    </r>
  </si>
  <si>
    <r>
      <t xml:space="preserve">Application question
</t>
    </r>
    <r>
      <rPr>
        <sz val="11"/>
        <color theme="1"/>
        <rFont val="Open Sans"/>
      </rPr>
      <t>16, 16c, 16e</t>
    </r>
  </si>
  <si>
    <t>0 = No assessment of implementation</t>
  </si>
  <si>
    <t>Partner participation</t>
  </si>
  <si>
    <t>Use evaluation for improvements</t>
  </si>
  <si>
    <r>
      <t xml:space="preserve">How many hours are trainees </t>
    </r>
    <r>
      <rPr>
        <b/>
        <sz val="11"/>
        <rFont val="Open Sans"/>
      </rPr>
      <t>instructed per year?</t>
    </r>
  </si>
  <si>
    <r>
      <rPr>
        <b/>
        <sz val="11"/>
        <color theme="1"/>
        <rFont val="Open Sans"/>
        <family val="2"/>
      </rPr>
      <t xml:space="preserve">Scoring question </t>
    </r>
    <r>
      <rPr>
        <sz val="11"/>
        <color theme="1"/>
        <rFont val="Open Sans"/>
      </rPr>
      <t xml:space="preserve">
53.1.1</t>
    </r>
  </si>
  <si>
    <t>2 = Once per year</t>
  </si>
  <si>
    <t>3 = Two to four times per year</t>
  </si>
  <si>
    <t>4 = Five or more times per year</t>
  </si>
  <si>
    <r>
      <t xml:space="preserve">Application question
</t>
    </r>
    <r>
      <rPr>
        <sz val="11"/>
        <color theme="1"/>
        <rFont val="Open Sans"/>
      </rPr>
      <t>8b, 8b1, 8b2</t>
    </r>
  </si>
  <si>
    <r>
      <rPr>
        <b/>
        <sz val="11"/>
        <color theme="1"/>
        <rFont val="Open Sans"/>
      </rPr>
      <t>Scoring question</t>
    </r>
    <r>
      <rPr>
        <sz val="11"/>
        <color theme="1"/>
        <rFont val="Open Sans"/>
      </rPr>
      <t xml:space="preserve">
53.2.1</t>
    </r>
  </si>
  <si>
    <r>
      <rPr>
        <b/>
        <sz val="11"/>
        <color theme="1"/>
        <rFont val="Open Sans"/>
      </rPr>
      <t>Scoring question</t>
    </r>
    <r>
      <rPr>
        <sz val="11"/>
        <color theme="1"/>
        <rFont val="Open Sans"/>
      </rPr>
      <t xml:space="preserve">
53.2.2</t>
    </r>
  </si>
  <si>
    <r>
      <rPr>
        <b/>
        <sz val="11"/>
        <color theme="1"/>
        <rFont val="Open Sans"/>
      </rPr>
      <t>Scoring question</t>
    </r>
    <r>
      <rPr>
        <sz val="11"/>
        <color theme="1"/>
        <rFont val="Open Sans"/>
      </rPr>
      <t xml:space="preserve">
53.3.1</t>
    </r>
  </si>
  <si>
    <r>
      <rPr>
        <b/>
        <sz val="11"/>
        <color theme="1"/>
        <rFont val="Open Sans"/>
      </rPr>
      <t>Scoring question</t>
    </r>
    <r>
      <rPr>
        <sz val="11"/>
        <color theme="1"/>
        <rFont val="Open Sans"/>
      </rPr>
      <t xml:space="preserve">
53.1.2</t>
    </r>
  </si>
  <si>
    <r>
      <rPr>
        <b/>
        <sz val="11"/>
        <color theme="1"/>
        <rFont val="Open Sans"/>
      </rPr>
      <t>Scoring question</t>
    </r>
    <r>
      <rPr>
        <sz val="11"/>
        <color theme="1"/>
        <rFont val="Open Sans"/>
      </rPr>
      <t xml:space="preserve">
53.1.3</t>
    </r>
  </si>
  <si>
    <r>
      <t xml:space="preserve">Scoring question </t>
    </r>
    <r>
      <rPr>
        <sz val="11"/>
        <color theme="1"/>
        <rFont val="Open sans"/>
        <family val="2"/>
      </rPr>
      <t>53.Q.2</t>
    </r>
  </si>
  <si>
    <t>1 = Equipment and tools used are specific to the education objectives and/or the audience</t>
  </si>
  <si>
    <r>
      <rPr>
        <b/>
        <sz val="11"/>
        <color theme="1"/>
        <rFont val="Open Sans"/>
      </rPr>
      <t>Scoring question</t>
    </r>
    <r>
      <rPr>
        <sz val="11"/>
        <color theme="1"/>
        <rFont val="Open Sans"/>
      </rPr>
      <t xml:space="preserve">
53.3.2</t>
    </r>
  </si>
  <si>
    <r>
      <t xml:space="preserve">Application question
</t>
    </r>
    <r>
      <rPr>
        <sz val="11"/>
        <color theme="1"/>
        <rFont val="Open Sans"/>
      </rPr>
      <t>12, 12a</t>
    </r>
  </si>
  <si>
    <r>
      <t>Application question</t>
    </r>
    <r>
      <rPr>
        <sz val="11"/>
        <color theme="1"/>
        <rFont val="Open Sans"/>
      </rPr>
      <t xml:space="preserve">
11, 11a</t>
    </r>
  </si>
  <si>
    <r>
      <rPr>
        <b/>
        <sz val="11"/>
        <color theme="1"/>
        <rFont val="Open Sans"/>
      </rPr>
      <t>Scoring question</t>
    </r>
    <r>
      <rPr>
        <sz val="11"/>
        <color theme="1"/>
        <rFont val="Open Sans"/>
      </rPr>
      <t xml:space="preserve">
53.3.3</t>
    </r>
  </si>
  <si>
    <t>Is the project designed to improve habitat or species projects on lands?</t>
  </si>
  <si>
    <t>2 = Activities are integral to the habitat species plan (couldn't achieve goals without this activity)</t>
  </si>
  <si>
    <r>
      <rPr>
        <b/>
        <sz val="11"/>
        <color theme="1"/>
        <rFont val="Open Sans"/>
      </rPr>
      <t>Scoring question</t>
    </r>
    <r>
      <rPr>
        <sz val="11"/>
        <color theme="1"/>
        <rFont val="Open Sans"/>
      </rPr>
      <t xml:space="preserve">
53.4.1</t>
    </r>
  </si>
  <si>
    <r>
      <rPr>
        <b/>
        <sz val="11"/>
        <color theme="1"/>
        <rFont val="Open Sans"/>
      </rPr>
      <t>Scoring question</t>
    </r>
    <r>
      <rPr>
        <sz val="11"/>
        <color theme="1"/>
        <rFont val="Open Sans"/>
      </rPr>
      <t xml:space="preserve">
53.5.1</t>
    </r>
  </si>
  <si>
    <t>2 = Structured assessment with successes and challenges recorded</t>
  </si>
  <si>
    <r>
      <rPr>
        <b/>
        <sz val="11"/>
        <color theme="1"/>
        <rFont val="Open Sans"/>
      </rPr>
      <t>Scoring question</t>
    </r>
    <r>
      <rPr>
        <sz val="11"/>
        <color theme="1"/>
        <rFont val="Open Sans"/>
      </rPr>
      <t xml:space="preserve">
53.5.2</t>
    </r>
  </si>
  <si>
    <r>
      <t xml:space="preserve">Application question
</t>
    </r>
    <r>
      <rPr>
        <sz val="11"/>
        <color theme="1"/>
        <rFont val="Open Sans"/>
      </rPr>
      <t>14, 14b, 14b1, 14b2</t>
    </r>
  </si>
  <si>
    <t>1 = Either project implementation or learning impact is used to inform future management of the project</t>
  </si>
  <si>
    <t>2 = Both project implementation and project impact are used to inform future management of the project</t>
  </si>
  <si>
    <r>
      <rPr>
        <b/>
        <sz val="11"/>
        <color theme="1"/>
        <rFont val="Open Sans"/>
      </rPr>
      <t>Scoring question</t>
    </r>
    <r>
      <rPr>
        <sz val="11"/>
        <color theme="1"/>
        <rFont val="Open Sans"/>
      </rPr>
      <t xml:space="preserve">
53.5.3</t>
    </r>
  </si>
  <si>
    <r>
      <t xml:space="preserve">Application question
</t>
    </r>
    <r>
      <rPr>
        <sz val="11"/>
        <color theme="1"/>
        <rFont val="Open Sans"/>
      </rPr>
      <t>14c</t>
    </r>
  </si>
  <si>
    <r>
      <rPr>
        <b/>
        <sz val="11"/>
        <color theme="1"/>
        <rFont val="Open Sans"/>
      </rPr>
      <t>Scoring question</t>
    </r>
    <r>
      <rPr>
        <sz val="11"/>
        <color theme="1"/>
        <rFont val="Open Sans"/>
      </rPr>
      <t xml:space="preserve">
53.6.2</t>
    </r>
  </si>
  <si>
    <r>
      <rPr>
        <b/>
        <sz val="11"/>
        <color theme="1"/>
        <rFont val="Open Sans"/>
      </rPr>
      <t>Scoring question</t>
    </r>
    <r>
      <rPr>
        <sz val="11"/>
        <color theme="1"/>
        <rFont val="Open Sans"/>
      </rPr>
      <t xml:space="preserve">
53.6.1</t>
    </r>
  </si>
  <si>
    <r>
      <rPr>
        <b/>
        <sz val="11"/>
        <color theme="1"/>
        <rFont val="Open Sans"/>
      </rPr>
      <t>Scoring question</t>
    </r>
    <r>
      <rPr>
        <sz val="11"/>
        <color theme="1"/>
        <rFont val="Open Sans"/>
      </rPr>
      <t xml:space="preserve">
53.7.1</t>
    </r>
  </si>
  <si>
    <r>
      <rPr>
        <b/>
        <sz val="11"/>
        <color theme="1"/>
        <rFont val="Open Sans"/>
      </rPr>
      <t>Scoring question</t>
    </r>
    <r>
      <rPr>
        <sz val="11"/>
        <color theme="1"/>
        <rFont val="Open Sans"/>
      </rPr>
      <t xml:space="preserve">
53.7.2</t>
    </r>
  </si>
  <si>
    <r>
      <rPr>
        <b/>
        <sz val="11"/>
        <color theme="1"/>
        <rFont val="Open Sans"/>
      </rPr>
      <t>Scoring question</t>
    </r>
    <r>
      <rPr>
        <sz val="11"/>
        <color theme="1"/>
        <rFont val="Open Sans"/>
      </rPr>
      <t xml:space="preserve">
53.7.3</t>
    </r>
  </si>
  <si>
    <r>
      <rPr>
        <b/>
        <sz val="11"/>
        <color theme="1"/>
        <rFont val="Open Sans"/>
      </rPr>
      <t>Scoring question</t>
    </r>
    <r>
      <rPr>
        <sz val="11"/>
        <color theme="1"/>
        <rFont val="Open Sans"/>
      </rPr>
      <t xml:space="preserve">
53.Q.5</t>
    </r>
  </si>
  <si>
    <t>Does the project align with a large scale conservation initiative?</t>
  </si>
  <si>
    <r>
      <t>0 = No stated alignment with educational objectives of a conservation plan</t>
    </r>
    <r>
      <rPr>
        <sz val="11"/>
        <color theme="1"/>
        <rFont val="Open sans"/>
        <family val="2"/>
      </rPr>
      <t/>
    </r>
  </si>
  <si>
    <t>1 = Alignment with educational objectives of an external conservation, education, or training  plan</t>
  </si>
  <si>
    <r>
      <rPr>
        <b/>
        <sz val="11"/>
        <color theme="1"/>
        <rFont val="Open Sans"/>
      </rPr>
      <t>Scoring question</t>
    </r>
    <r>
      <rPr>
        <sz val="11"/>
        <color theme="1"/>
        <rFont val="Open Sans"/>
      </rPr>
      <t xml:space="preserve">
53.8.1</t>
    </r>
  </si>
  <si>
    <t>Does the project tie to a corporate level commitment to training?</t>
  </si>
  <si>
    <t>53.1.3</t>
  </si>
  <si>
    <t>53.Q.5</t>
  </si>
  <si>
    <t>53.Q.2</t>
  </si>
  <si>
    <t>53.1.1</t>
  </si>
  <si>
    <t>53.1.2</t>
  </si>
  <si>
    <t>53.2.1</t>
  </si>
  <si>
    <t>53.2.2</t>
  </si>
  <si>
    <t>53.3.1</t>
  </si>
  <si>
    <t>53.3.2</t>
  </si>
  <si>
    <t>53.3.3</t>
  </si>
  <si>
    <t>53.4.1</t>
  </si>
  <si>
    <t>53.5.1</t>
  </si>
  <si>
    <t>53.5.2</t>
  </si>
  <si>
    <t>53.5.3</t>
  </si>
  <si>
    <t>53.6.1</t>
  </si>
  <si>
    <t>53.6.2</t>
  </si>
  <si>
    <t>53.7.1</t>
  </si>
  <si>
    <t>53.7.2</t>
  </si>
  <si>
    <t>53.7.3</t>
  </si>
  <si>
    <t>53.8.1</t>
  </si>
  <si>
    <t>53.8.2</t>
  </si>
  <si>
    <t xml:space="preserve">Were evaluation outcomes (project implementation or learning impact) used to inform future management of projects? </t>
  </si>
  <si>
    <t>What was the level of employee engagement in the project? (Does not take into account the number of employees engaged.)</t>
  </si>
  <si>
    <t xml:space="preserve">Education--Training project theme </t>
  </si>
  <si>
    <t>Does the project have documented outcomes?</t>
  </si>
  <si>
    <t>1 = Activities contribute in some way to a habitat/species project (e.g.  labor, information, data)</t>
  </si>
  <si>
    <t>1 = Informal assessment recorded (e.g.  meeting minutes, a report)</t>
  </si>
  <si>
    <t>Branch</t>
  </si>
  <si>
    <t>Attribute Weight</t>
  </si>
  <si>
    <t>Reviewer Score</t>
  </si>
  <si>
    <t>Impact No.</t>
  </si>
  <si>
    <t xml:space="preserve">Impact No. </t>
  </si>
  <si>
    <t>53.5.1 or 
53.5.2</t>
  </si>
  <si>
    <t>Does the education project relate to a habitat or species on or off site?</t>
  </si>
  <si>
    <t>1 = Habitat or species used to inform the education project but no in-habitat activities</t>
  </si>
  <si>
    <r>
      <t>2 = Habitat or species used to inform the education project including in-habitat</t>
    </r>
    <r>
      <rPr>
        <sz val="11"/>
        <color theme="1"/>
        <rFont val="Open sans"/>
        <family val="2"/>
      </rPr>
      <t xml:space="preserve"> activities</t>
    </r>
  </si>
  <si>
    <t>1 = Materials used are topic-appropriate (deliberately tailored to the education objectives)</t>
  </si>
  <si>
    <t>2 = Materials used are both topic-appropriate and age-appropriate (deliberately tailored to the audience learning level)</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</si>
  <si>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</si>
  <si>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</si>
  <si>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</si>
  <si>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</si>
  <si>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</si>
  <si>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</si>
  <si>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</si>
  <si>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</si>
  <si>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</si>
  <si>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</si>
  <si>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</si>
  <si>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</si>
  <si>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</si>
  <si>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</si>
  <si>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</si>
  <si>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</si>
  <si>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</si>
  <si>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</si>
  <si>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</si>
  <si>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</si>
  <si>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</si>
  <si>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</si>
  <si>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</si>
  <si>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</si>
  <si>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</si>
  <si>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</si>
  <si>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</si>
  <si>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</si>
  <si>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</si>
  <si>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</si>
  <si>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</si>
  <si>
    <t>2016 Project Scoring Sheet</t>
  </si>
  <si>
    <t>Version 1.4 October,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</si>
</sst>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40">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sz val="11"/>
      <color theme="1"/>
      <name val="Open Sans"/>
      <family val="2"/>
    </font>
    <font>
      <b/>
      <sz val="11"/>
      <color theme="1"/>
      <name val="Open Sans"/>
    </font>
    <font>
      <b/>
      <sz val="22"/>
      <color theme="1"/>
      <name val="Open Sans"/>
    </font>
    <font>
      <b/>
      <sz val="22"/>
      <color theme="1"/>
      <name val="Open Sans"/>
      <family val="2"/>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b/>
      <sz val="10"/>
      <color theme="1"/>
      <name val="Open Sans"/>
      <family val="2"/>
    </font>
    <font>
      <b/>
      <sz val="11"/>
      <name val="Open Sans"/>
    </font>
    <font>
      <i/>
      <sz val="11"/>
      <name val="Open Sans"/>
    </font>
    <font>
      <i/>
      <sz val="11"/>
      <color theme="1"/>
      <name val="Open Sans"/>
    </font>
    <font>
      <sz val="11"/>
      <name val="Open Sans"/>
    </font>
    <font>
      <sz val="9"/>
      <color indexed="81"/>
      <name val="Tahoma"/>
      <family val="2"/>
    </font>
    <font>
      <sz val="11"/>
      <color indexed="81"/>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11"/>
      <color rgb="FF000000"/>
      <name val="Open Sans"/>
      <family val="2"/>
    </font>
  </fonts>
  <fills count="18">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
      <patternFill patternType="solid">
        <fgColor theme="9" tint="0.399975585192419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8" fillId="0" borderId="0" applyFont="0" applyFill="0" applyBorder="0" applyAlignment="0" applyProtection="0"/>
    <xf numFmtId="0" fontId="23" fillId="0" borderId="0" applyNumberFormat="0" applyFill="0" applyBorder="0" applyAlignment="0" applyProtection="0"/>
  </cellStyleXfs>
  <cellXfs count="466">
    <xf numFmtId="0" fontId="0" fillId="0" borderId="0" xfId="0"/>
    <xf numFmtId="0" fontId="1" fillId="0" borderId="1" xfId="0" applyFont="1" applyBorder="1"/>
    <xf numFmtId="0" fontId="2" fillId="0" borderId="0" xfId="0" applyFont="1" applyAlignment="1">
      <alignment horizontal="right"/>
    </xf>
    <xf numFmtId="0" fontId="0" fillId="0" borderId="0" xfId="0" applyBorder="1"/>
    <xf numFmtId="0" fontId="0" fillId="0" borderId="2" xfId="0" applyBorder="1"/>
    <xf numFmtId="0" fontId="0" fillId="0" borderId="0" xfId="0" applyFont="1"/>
    <xf numFmtId="0" fontId="9" fillId="0" borderId="0" xfId="0" applyFont="1"/>
    <xf numFmtId="0" fontId="10"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9"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9"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7" fillId="0" borderId="12" xfId="0" applyFont="1" applyFill="1" applyBorder="1" applyAlignment="1" applyProtection="1">
      <alignment horizontal="right"/>
    </xf>
    <xf numFmtId="0" fontId="7" fillId="0" borderId="0" xfId="0" applyFont="1" applyFill="1" applyBorder="1" applyAlignment="1" applyProtection="1">
      <alignment horizontal="right"/>
    </xf>
    <xf numFmtId="0" fontId="1" fillId="0" borderId="5" xfId="0" applyFont="1" applyFill="1" applyBorder="1" applyProtection="1"/>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16" fillId="0" borderId="0" xfId="0" applyFont="1"/>
    <xf numFmtId="0" fontId="17" fillId="0" borderId="0" xfId="0" applyFont="1"/>
    <xf numFmtId="0" fontId="18" fillId="0" borderId="0" xfId="0" applyFont="1"/>
    <xf numFmtId="0" fontId="20" fillId="15" borderId="0" xfId="0" applyFont="1" applyFill="1" applyBorder="1" applyAlignment="1">
      <alignment horizontal="center"/>
    </xf>
    <xf numFmtId="0" fontId="0" fillId="15" borderId="0" xfId="0" applyFill="1" applyBorder="1"/>
    <xf numFmtId="0" fontId="12" fillId="0" borderId="0" xfId="0" applyFont="1"/>
    <xf numFmtId="0" fontId="15"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1"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9"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9"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9"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9" fillId="10" borderId="22" xfId="0" applyNumberFormat="1" applyFont="1" applyFill="1" applyBorder="1" applyAlignment="1">
      <alignment horizontal="center" vertical="center" wrapText="1"/>
    </xf>
    <xf numFmtId="0" fontId="12" fillId="0" borderId="0" xfId="0" applyFont="1" applyBorder="1" applyAlignment="1">
      <alignment horizontal="left" indent="5"/>
    </xf>
    <xf numFmtId="0" fontId="19"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2"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9" fillId="10" borderId="26" xfId="0" applyNumberFormat="1" applyFont="1" applyFill="1" applyBorder="1" applyAlignment="1">
      <alignment horizontal="center" vertical="center" wrapText="1"/>
    </xf>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9"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3"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8" fillId="14" borderId="12" xfId="0" applyFont="1" applyFill="1" applyBorder="1" applyProtection="1">
      <protection locked="0"/>
    </xf>
    <xf numFmtId="0" fontId="0" fillId="14" borderId="1" xfId="0" applyFont="1" applyFill="1" applyBorder="1" applyProtection="1">
      <protection locked="0"/>
    </xf>
    <xf numFmtId="0" fontId="8" fillId="14" borderId="1" xfId="0" applyFont="1" applyFill="1" applyBorder="1" applyProtection="1">
      <protection locked="0"/>
    </xf>
    <xf numFmtId="0" fontId="0" fillId="0" borderId="12" xfId="0" applyFill="1" applyBorder="1" applyProtection="1"/>
    <xf numFmtId="0" fontId="0" fillId="0" borderId="7" xfId="0" applyFont="1" applyFill="1" applyBorder="1"/>
    <xf numFmtId="0" fontId="0" fillId="0" borderId="0" xfId="0" applyFont="1" applyFill="1" applyBorder="1"/>
    <xf numFmtId="0" fontId="0" fillId="0" borderId="7" xfId="0" applyFont="1" applyFill="1" applyBorder="1"/>
    <xf numFmtId="0" fontId="0" fillId="0" borderId="0" xfId="0"/>
    <xf numFmtId="0" fontId="7" fillId="0" borderId="12" xfId="0" applyFont="1" applyBorder="1" applyAlignment="1" applyProtection="1">
      <alignment horizontal="right"/>
    </xf>
    <xf numFmtId="0" fontId="15" fillId="0" borderId="0" xfId="0" applyFont="1" applyAlignment="1">
      <alignment horizontal="center" vertical="center"/>
    </xf>
    <xf numFmtId="0" fontId="1" fillId="0" borderId="11" xfId="0" applyFont="1" applyFill="1" applyBorder="1" applyProtection="1"/>
    <xf numFmtId="0" fontId="1" fillId="17" borderId="0" xfId="0" applyFont="1" applyFill="1" applyBorder="1"/>
    <xf numFmtId="0" fontId="1" fillId="17" borderId="0" xfId="0" applyFont="1" applyFill="1" applyBorder="1" applyAlignment="1"/>
    <xf numFmtId="2" fontId="1" fillId="17" borderId="0" xfId="0" applyNumberFormat="1" applyFont="1" applyFill="1" applyBorder="1"/>
    <xf numFmtId="0" fontId="0" fillId="17" borderId="0" xfId="0" applyFont="1" applyFill="1" applyBorder="1"/>
    <xf numFmtId="0" fontId="0" fillId="17" borderId="7" xfId="0" applyFont="1" applyFill="1" applyBorder="1"/>
    <xf numFmtId="0" fontId="0" fillId="17" borderId="0" xfId="0" applyFont="1" applyFill="1"/>
    <xf numFmtId="0" fontId="0" fillId="17" borderId="6" xfId="0" applyFont="1" applyFill="1" applyBorder="1"/>
    <xf numFmtId="0" fontId="0" fillId="17" borderId="6" xfId="0" applyFont="1" applyFill="1" applyBorder="1" applyAlignment="1"/>
    <xf numFmtId="0" fontId="0" fillId="17" borderId="0" xfId="0" applyFont="1" applyFill="1" applyBorder="1" applyAlignment="1"/>
    <xf numFmtId="0" fontId="24" fillId="17" borderId="6" xfId="0" applyFont="1" applyFill="1" applyBorder="1"/>
    <xf numFmtId="0" fontId="13" fillId="0" borderId="0" xfId="0" applyFont="1" applyProtection="1"/>
    <xf numFmtId="0" fontId="0" fillId="0" borderId="0" xfId="0" applyFill="1" applyProtection="1"/>
    <xf numFmtId="0" fontId="1" fillId="0" borderId="0" xfId="0" applyFont="1" applyProtection="1"/>
    <xf numFmtId="0" fontId="14" fillId="0" borderId="0" xfId="0" applyFont="1" applyProtection="1"/>
    <xf numFmtId="0" fontId="14" fillId="0" borderId="0" xfId="0" applyFont="1" applyBorder="1" applyProtection="1"/>
    <xf numFmtId="0" fontId="4" fillId="0" borderId="0" xfId="0" applyFont="1" applyFill="1" applyBorder="1" applyAlignment="1" applyProtection="1"/>
    <xf numFmtId="0" fontId="0" fillId="0" borderId="0" xfId="0" applyFont="1" applyProtection="1"/>
    <xf numFmtId="0" fontId="0" fillId="0" borderId="0" xfId="0" applyFill="1" applyAlignment="1" applyProtection="1">
      <alignment horizontal="left" wrapText="1"/>
    </xf>
    <xf numFmtId="0" fontId="1" fillId="0" borderId="12" xfId="0" applyFont="1" applyBorder="1" applyProtection="1"/>
    <xf numFmtId="0" fontId="3" fillId="17" borderId="1" xfId="0" applyFont="1" applyFill="1" applyBorder="1"/>
    <xf numFmtId="0" fontId="0" fillId="0" borderId="12" xfId="0" applyBorder="1" applyAlignment="1">
      <alignment horizontal="right" vertical="center"/>
    </xf>
    <xf numFmtId="0" fontId="0" fillId="0" borderId="12" xfId="0" applyBorder="1" applyAlignment="1">
      <alignment horizontal="center" wrapText="1"/>
    </xf>
    <xf numFmtId="0" fontId="0" fillId="0" borderId="12" xfId="0" applyBorder="1" applyAlignment="1">
      <alignment horizontal="center" vertical="center"/>
    </xf>
    <xf numFmtId="0" fontId="0" fillId="0" borderId="2" xfId="0" applyBorder="1" applyAlignment="1">
      <alignment vertical="center"/>
    </xf>
    <xf numFmtId="0" fontId="0" fillId="0" borderId="8" xfId="0" applyBorder="1" applyAlignment="1">
      <alignment horizontal="left" vertical="center"/>
    </xf>
    <xf numFmtId="0" fontId="0" fillId="0" borderId="3" xfId="0" applyBorder="1" applyAlignment="1">
      <alignment horizontal="center"/>
    </xf>
    <xf numFmtId="0" fontId="0" fillId="0" borderId="1" xfId="0" applyBorder="1" applyAlignment="1">
      <alignment horizontal="center" vertical="center"/>
    </xf>
    <xf numFmtId="0" fontId="9" fillId="7" borderId="23" xfId="0" applyFont="1" applyFill="1" applyBorder="1" applyAlignment="1">
      <alignment horizontal="center" vertical="center"/>
    </xf>
    <xf numFmtId="0" fontId="9" fillId="7" borderId="0" xfId="0" applyFont="1" applyFill="1" applyBorder="1" applyAlignment="1">
      <alignment horizontal="center" vertical="center"/>
    </xf>
    <xf numFmtId="0" fontId="11" fillId="0" borderId="0" xfId="0" applyFont="1" applyAlignment="1"/>
    <xf numFmtId="0" fontId="32" fillId="0" borderId="0" xfId="0" applyFont="1" applyAlignment="1">
      <alignment vertical="center"/>
    </xf>
    <xf numFmtId="0" fontId="33" fillId="0" borderId="0" xfId="0" applyFont="1" applyAlignment="1">
      <alignment vertical="center"/>
    </xf>
    <xf numFmtId="0" fontId="35" fillId="0" borderId="0" xfId="0" applyFont="1" applyAlignment="1">
      <alignment vertical="center"/>
    </xf>
    <xf numFmtId="0" fontId="32" fillId="0" borderId="0" xfId="0" applyFont="1" applyAlignment="1">
      <alignment horizontal="left" vertical="center" indent="6"/>
    </xf>
    <xf numFmtId="0" fontId="37" fillId="0" borderId="0" xfId="0" applyFont="1" applyAlignment="1">
      <alignment vertical="center"/>
    </xf>
    <xf numFmtId="0" fontId="38" fillId="0" borderId="0" xfId="0" applyFont="1" applyAlignment="1">
      <alignment horizontal="left" vertical="center" indent="4"/>
    </xf>
    <xf numFmtId="0" fontId="31" fillId="0" borderId="0" xfId="0" applyFont="1" applyBorder="1"/>
    <xf numFmtId="0" fontId="31" fillId="0" borderId="0" xfId="0" applyFont="1" applyBorder="1" applyAlignment="1">
      <alignment horizontal="right"/>
    </xf>
    <xf numFmtId="0" fontId="39" fillId="0" borderId="0" xfId="0" applyFont="1" applyAlignment="1">
      <alignment horizontal="justify" vertical="top"/>
    </xf>
    <xf numFmtId="0" fontId="19" fillId="14" borderId="13" xfId="0" applyFont="1" applyFill="1" applyBorder="1" applyAlignment="1" applyProtection="1">
      <alignment horizontal="left"/>
      <protection locked="0"/>
    </xf>
    <xf numFmtId="0" fontId="20" fillId="14" borderId="14" xfId="0" applyFont="1" applyFill="1" applyBorder="1" applyAlignment="1" applyProtection="1">
      <alignment horizontal="left"/>
      <protection locked="0"/>
    </xf>
    <xf numFmtId="0" fontId="20" fillId="14" borderId="15" xfId="0" applyFont="1" applyFill="1" applyBorder="1" applyAlignment="1" applyProtection="1">
      <alignment horizontal="left"/>
      <protection locked="0"/>
    </xf>
    <xf numFmtId="0" fontId="20" fillId="14" borderId="1" xfId="0" applyFont="1" applyFill="1" applyBorder="1" applyAlignment="1" applyProtection="1">
      <alignment horizontal="left"/>
      <protection locked="0"/>
    </xf>
    <xf numFmtId="0" fontId="5" fillId="11" borderId="10" xfId="0" applyFont="1" applyFill="1" applyBorder="1" applyAlignment="1" applyProtection="1">
      <alignment horizontal="center" vertical="center" textRotation="90"/>
    </xf>
    <xf numFmtId="0" fontId="5" fillId="11" borderId="11" xfId="0" applyFont="1" applyFill="1" applyBorder="1" applyAlignment="1" applyProtection="1">
      <alignment horizontal="center" vertical="center" textRotation="90"/>
    </xf>
    <xf numFmtId="0" fontId="5" fillId="11" borderId="12" xfId="0" applyFont="1" applyFill="1" applyBorder="1" applyAlignment="1" applyProtection="1">
      <alignment horizontal="center" vertical="center" textRotation="90"/>
    </xf>
    <xf numFmtId="0" fontId="1" fillId="0" borderId="1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4" fillId="0" borderId="10" xfId="0" applyFont="1" applyBorder="1" applyAlignment="1" applyProtection="1">
      <alignment horizontal="center" vertical="center" wrapText="1"/>
    </xf>
    <xf numFmtId="0" fontId="14" fillId="0" borderId="11" xfId="0" applyFont="1" applyBorder="1" applyAlignment="1" applyProtection="1">
      <alignment horizontal="center" vertical="center" wrapText="1"/>
    </xf>
    <xf numFmtId="0" fontId="14" fillId="0" borderId="12" xfId="0" applyFont="1" applyBorder="1" applyAlignment="1" applyProtection="1">
      <alignment horizontal="center" vertical="center" wrapText="1"/>
    </xf>
    <xf numFmtId="0" fontId="1" fillId="9" borderId="10" xfId="0" applyFont="1" applyFill="1" applyBorder="1" applyAlignment="1" applyProtection="1">
      <alignment horizontal="center" vertical="center" textRotation="90" wrapText="1"/>
    </xf>
    <xf numFmtId="0" fontId="1" fillId="9" borderId="11" xfId="0" applyFont="1" applyFill="1" applyBorder="1" applyAlignment="1" applyProtection="1">
      <alignment horizontal="center" vertical="center" textRotation="90" wrapText="1"/>
    </xf>
    <xf numFmtId="0" fontId="1" fillId="9" borderId="12" xfId="0" applyFont="1" applyFill="1" applyBorder="1" applyAlignment="1" applyProtection="1">
      <alignment horizontal="center" vertical="center" textRotation="90" wrapText="1"/>
    </xf>
    <xf numFmtId="0" fontId="9" fillId="0" borderId="11" xfId="0" applyFont="1" applyBorder="1" applyAlignment="1" applyProtection="1">
      <alignment horizontal="center" vertical="center" wrapText="1"/>
    </xf>
    <xf numFmtId="0" fontId="9" fillId="0" borderId="12" xfId="0" applyFont="1" applyBorder="1" applyAlignment="1" applyProtection="1">
      <alignment horizontal="center" vertical="center" wrapText="1"/>
    </xf>
    <xf numFmtId="0" fontId="9" fillId="0" borderId="13" xfId="0" applyFont="1" applyFill="1" applyBorder="1" applyAlignment="1" applyProtection="1">
      <alignment horizontal="left" vertical="top"/>
    </xf>
    <xf numFmtId="0" fontId="9" fillId="0" borderId="14" xfId="0" applyFont="1" applyFill="1" applyBorder="1" applyAlignment="1" applyProtection="1">
      <alignment horizontal="left" vertical="top"/>
    </xf>
    <xf numFmtId="0" fontId="9" fillId="0" borderId="15" xfId="0" applyFont="1" applyFill="1" applyBorder="1" applyAlignment="1" applyProtection="1">
      <alignment horizontal="left" vertical="top"/>
    </xf>
    <xf numFmtId="0" fontId="9" fillId="0" borderId="3" xfId="0" applyFont="1" applyFill="1" applyBorder="1" applyAlignment="1" applyProtection="1">
      <alignment horizontal="center" vertical="top"/>
    </xf>
    <xf numFmtId="0" fontId="9" fillId="0" borderId="4" xfId="0" applyFont="1" applyFill="1" applyBorder="1" applyAlignment="1" applyProtection="1">
      <alignment horizontal="center" vertical="top"/>
    </xf>
    <xf numFmtId="0" fontId="9" fillId="0" borderId="5" xfId="0" applyFont="1" applyFill="1" applyBorder="1" applyAlignment="1" applyProtection="1">
      <alignment horizontal="center" vertical="top"/>
    </xf>
    <xf numFmtId="0" fontId="9" fillId="0" borderId="6" xfId="0" applyFont="1" applyFill="1" applyBorder="1" applyAlignment="1" applyProtection="1">
      <alignment horizontal="center" vertical="top"/>
    </xf>
    <xf numFmtId="0" fontId="9" fillId="0" borderId="0" xfId="0" applyFont="1" applyFill="1" applyBorder="1" applyAlignment="1" applyProtection="1">
      <alignment horizontal="center" vertical="top"/>
    </xf>
    <xf numFmtId="0" fontId="9" fillId="0" borderId="7" xfId="0" applyFont="1" applyFill="1" applyBorder="1" applyAlignment="1" applyProtection="1">
      <alignment horizontal="center" vertical="top"/>
    </xf>
    <xf numFmtId="0" fontId="25" fillId="0" borderId="13" xfId="0" applyFont="1" applyFill="1" applyBorder="1"/>
    <xf numFmtId="0" fontId="25" fillId="0" borderId="14" xfId="0" applyFont="1" applyFill="1" applyBorder="1"/>
    <xf numFmtId="0" fontId="25" fillId="0" borderId="15" xfId="0" applyFont="1" applyFill="1" applyBorder="1"/>
    <xf numFmtId="0" fontId="4" fillId="0" borderId="3" xfId="0" applyFont="1" applyFill="1" applyBorder="1" applyAlignment="1">
      <alignment wrapText="1"/>
    </xf>
    <xf numFmtId="0" fontId="4" fillId="0" borderId="4" xfId="0" applyFont="1" applyFill="1" applyBorder="1" applyAlignment="1">
      <alignment wrapText="1"/>
    </xf>
    <xf numFmtId="0" fontId="4" fillId="0" borderId="5" xfId="0" applyFont="1" applyFill="1" applyBorder="1" applyAlignment="1">
      <alignment wrapText="1"/>
    </xf>
    <xf numFmtId="0" fontId="25" fillId="0" borderId="1" xfId="0" applyFont="1" applyFill="1" applyBorder="1"/>
    <xf numFmtId="0" fontId="0" fillId="14" borderId="3" xfId="0" applyFill="1" applyBorder="1" applyAlignment="1" applyProtection="1">
      <alignment horizontal="left" vertical="top" wrapText="1"/>
      <protection locked="0"/>
    </xf>
    <xf numFmtId="0" fontId="0" fillId="14" borderId="4" xfId="0" applyFill="1" applyBorder="1" applyAlignment="1" applyProtection="1">
      <alignment horizontal="left" vertical="top" wrapText="1"/>
      <protection locked="0"/>
    </xf>
    <xf numFmtId="0" fontId="0" fillId="14" borderId="5" xfId="0" applyFill="1" applyBorder="1" applyAlignment="1" applyProtection="1">
      <alignment horizontal="left" vertical="top" wrapText="1"/>
      <protection locked="0"/>
    </xf>
    <xf numFmtId="0" fontId="0" fillId="14" borderId="6" xfId="0" applyFill="1" applyBorder="1" applyAlignment="1" applyProtection="1">
      <alignment horizontal="left" vertical="top" wrapText="1"/>
      <protection locked="0"/>
    </xf>
    <xf numFmtId="0" fontId="0" fillId="14" borderId="0" xfId="0" applyFill="1" applyBorder="1" applyAlignment="1" applyProtection="1">
      <alignment horizontal="left" vertical="top" wrapText="1"/>
      <protection locked="0"/>
    </xf>
    <xf numFmtId="0" fontId="0" fillId="14" borderId="7" xfId="0" applyFill="1" applyBorder="1" applyAlignment="1" applyProtection="1">
      <alignment horizontal="left" vertical="top" wrapText="1"/>
      <protection locked="0"/>
    </xf>
    <xf numFmtId="0" fontId="0" fillId="14" borderId="8" xfId="0" applyFill="1" applyBorder="1" applyAlignment="1" applyProtection="1">
      <alignment horizontal="left" vertical="top" wrapText="1"/>
      <protection locked="0"/>
    </xf>
    <xf numFmtId="0" fontId="0" fillId="14" borderId="2" xfId="0" applyFill="1" applyBorder="1" applyAlignment="1" applyProtection="1">
      <alignment horizontal="left" vertical="top" wrapText="1"/>
      <protection locked="0"/>
    </xf>
    <xf numFmtId="0" fontId="0" fillId="14" borderId="9" xfId="0" applyFill="1" applyBorder="1" applyAlignment="1" applyProtection="1">
      <alignment horizontal="left" vertical="top" wrapText="1"/>
      <protection locked="0"/>
    </xf>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8" xfId="0" applyFill="1" applyBorder="1" applyAlignment="1">
      <alignment horizontal="left" wrapText="1"/>
    </xf>
    <xf numFmtId="0" fontId="0" fillId="0" borderId="2" xfId="0" applyFill="1" applyBorder="1" applyAlignment="1">
      <alignment horizontal="left" wrapText="1"/>
    </xf>
    <xf numFmtId="0" fontId="0" fillId="0" borderId="9" xfId="0" applyFill="1" applyBorder="1" applyAlignment="1">
      <alignment horizontal="left" wrapText="1"/>
    </xf>
    <xf numFmtId="0" fontId="0" fillId="0" borderId="6" xfId="0" applyFill="1" applyBorder="1" applyAlignment="1" applyProtection="1">
      <alignment horizontal="left"/>
    </xf>
    <xf numFmtId="0" fontId="0" fillId="0" borderId="0" xfId="0" applyFill="1" applyBorder="1" applyAlignment="1" applyProtection="1">
      <alignment horizontal="left"/>
    </xf>
    <xf numFmtId="0" fontId="0" fillId="0" borderId="7" xfId="0" applyFill="1" applyBorder="1" applyAlignment="1" applyProtection="1">
      <alignment horizontal="left"/>
    </xf>
    <xf numFmtId="0" fontId="0" fillId="0" borderId="8" xfId="0" applyFill="1" applyBorder="1" applyAlignment="1" applyProtection="1">
      <alignment horizontal="left"/>
    </xf>
    <xf numFmtId="0" fontId="0" fillId="0" borderId="2" xfId="0" applyFill="1" applyBorder="1" applyAlignment="1" applyProtection="1">
      <alignment horizontal="left"/>
    </xf>
    <xf numFmtId="0" fontId="0" fillId="0" borderId="9" xfId="0" applyFill="1" applyBorder="1" applyAlignment="1" applyProtection="1">
      <alignment horizontal="left"/>
    </xf>
    <xf numFmtId="0" fontId="1" fillId="0" borderId="1" xfId="0" applyFont="1" applyBorder="1" applyAlignment="1" applyProtection="1">
      <alignment horizontal="center" vertical="center" wrapText="1"/>
    </xf>
    <xf numFmtId="0" fontId="14" fillId="0" borderId="1" xfId="0" applyFont="1" applyBorder="1" applyAlignment="1" applyProtection="1">
      <alignment horizontal="center" vertical="center" wrapText="1"/>
    </xf>
    <xf numFmtId="0" fontId="6" fillId="0" borderId="4" xfId="0" applyFont="1" applyFill="1" applyBorder="1" applyProtection="1"/>
    <xf numFmtId="0" fontId="0" fillId="0" borderId="6" xfId="0" applyFill="1" applyBorder="1" applyProtection="1"/>
    <xf numFmtId="0" fontId="0" fillId="0" borderId="0" xfId="0" applyFill="1" applyBorder="1" applyProtection="1"/>
    <xf numFmtId="0" fontId="0" fillId="0" borderId="7" xfId="0" applyFill="1" applyBorder="1" applyProtection="1"/>
    <xf numFmtId="0" fontId="0" fillId="0" borderId="3" xfId="0" applyFill="1" applyBorder="1" applyProtection="1"/>
    <xf numFmtId="0" fontId="0" fillId="0" borderId="4" xfId="0" applyFill="1" applyBorder="1" applyProtection="1"/>
    <xf numFmtId="0" fontId="0" fillId="0" borderId="5" xfId="0" applyFill="1" applyBorder="1" applyProtection="1"/>
    <xf numFmtId="0" fontId="9" fillId="0" borderId="8" xfId="0" applyFont="1" applyFill="1" applyBorder="1" applyAlignment="1" applyProtection="1">
      <alignment horizontal="center" vertical="top"/>
    </xf>
    <xf numFmtId="0" fontId="9" fillId="0" borderId="2" xfId="0" applyFont="1" applyFill="1" applyBorder="1" applyAlignment="1" applyProtection="1">
      <alignment horizontal="center" vertical="top"/>
    </xf>
    <xf numFmtId="0" fontId="9" fillId="0" borderId="9" xfId="0" applyFont="1" applyFill="1" applyBorder="1" applyAlignment="1" applyProtection="1">
      <alignment horizontal="center" vertical="top"/>
    </xf>
    <xf numFmtId="0" fontId="6" fillId="0" borderId="3" xfId="0" applyFont="1" applyFill="1" applyBorder="1" applyAlignment="1" applyProtection="1">
      <alignment horizontal="left" wrapText="1"/>
    </xf>
    <xf numFmtId="0" fontId="6" fillId="0" borderId="4" xfId="0" applyFont="1" applyFill="1" applyBorder="1" applyAlignment="1" applyProtection="1">
      <alignment horizontal="left" wrapText="1"/>
    </xf>
    <xf numFmtId="0" fontId="6" fillId="0" borderId="5" xfId="0" applyFont="1" applyFill="1" applyBorder="1" applyAlignment="1" applyProtection="1">
      <alignment horizontal="left" wrapText="1"/>
    </xf>
    <xf numFmtId="0" fontId="6" fillId="0" borderId="8" xfId="0" applyFont="1" applyFill="1" applyBorder="1" applyAlignment="1" applyProtection="1">
      <alignment horizontal="left" wrapText="1"/>
    </xf>
    <xf numFmtId="0" fontId="6" fillId="0" borderId="2" xfId="0" applyFont="1" applyFill="1" applyBorder="1" applyAlignment="1" applyProtection="1">
      <alignment horizontal="left" wrapText="1"/>
    </xf>
    <xf numFmtId="0" fontId="6" fillId="0" borderId="9" xfId="0" applyFont="1" applyFill="1" applyBorder="1" applyAlignment="1" applyProtection="1">
      <alignment horizontal="left" wrapText="1"/>
    </xf>
    <xf numFmtId="0" fontId="4" fillId="0" borderId="8" xfId="0" applyFont="1" applyFill="1" applyBorder="1" applyProtection="1"/>
    <xf numFmtId="0" fontId="4" fillId="0" borderId="2" xfId="0" applyFont="1" applyFill="1" applyBorder="1" applyProtection="1"/>
    <xf numFmtId="0" fontId="4" fillId="0" borderId="9" xfId="0" applyFont="1" applyFill="1" applyBorder="1" applyProtection="1"/>
    <xf numFmtId="0" fontId="4" fillId="0" borderId="3" xfId="0" applyFont="1" applyFill="1" applyBorder="1" applyProtection="1"/>
    <xf numFmtId="0" fontId="4" fillId="0" borderId="4" xfId="0" applyFont="1" applyFill="1" applyBorder="1" applyProtection="1"/>
    <xf numFmtId="0" fontId="4" fillId="0" borderId="0" xfId="0" applyFont="1" applyFill="1" applyBorder="1" applyAlignment="1" applyProtection="1">
      <alignment horizontal="left" wrapText="1"/>
    </xf>
    <xf numFmtId="0" fontId="4" fillId="0" borderId="2" xfId="0" applyFont="1" applyFill="1" applyBorder="1" applyAlignment="1" applyProtection="1">
      <alignment horizontal="left" wrapText="1"/>
    </xf>
    <xf numFmtId="0" fontId="6" fillId="0" borderId="0" xfId="0" applyFont="1" applyFill="1" applyBorder="1" applyAlignment="1" applyProtection="1">
      <alignment horizontal="left" wrapText="1"/>
    </xf>
    <xf numFmtId="0" fontId="4" fillId="0" borderId="5" xfId="0" applyFont="1" applyFill="1" applyBorder="1" applyProtection="1"/>
    <xf numFmtId="0" fontId="4" fillId="0" borderId="6" xfId="0" applyFont="1" applyFill="1" applyBorder="1" applyAlignment="1" applyProtection="1">
      <alignment horizontal="left" wrapText="1"/>
    </xf>
    <xf numFmtId="0" fontId="4" fillId="0" borderId="7" xfId="0" applyFont="1" applyFill="1" applyBorder="1" applyAlignment="1" applyProtection="1">
      <alignment horizontal="left" wrapText="1"/>
    </xf>
    <xf numFmtId="0" fontId="4" fillId="0" borderId="8" xfId="0" applyFont="1" applyFill="1" applyBorder="1" applyAlignment="1" applyProtection="1">
      <alignment horizontal="left" wrapText="1"/>
    </xf>
    <xf numFmtId="0" fontId="4" fillId="0" borderId="9" xfId="0" applyFont="1" applyFill="1" applyBorder="1" applyAlignment="1" applyProtection="1">
      <alignment horizontal="left" wrapText="1"/>
    </xf>
    <xf numFmtId="0" fontId="5" fillId="13" borderId="10" xfId="0" applyFont="1" applyFill="1" applyBorder="1" applyAlignment="1" applyProtection="1">
      <alignment horizontal="center" vertical="center" textRotation="90"/>
    </xf>
    <xf numFmtId="0" fontId="5" fillId="13" borderId="11" xfId="0" applyFont="1" applyFill="1" applyBorder="1" applyAlignment="1" applyProtection="1">
      <alignment horizontal="center" vertical="center" textRotation="90"/>
    </xf>
    <xf numFmtId="0" fontId="5" fillId="13" borderId="12" xfId="0" applyFont="1" applyFill="1" applyBorder="1" applyAlignment="1" applyProtection="1">
      <alignment horizontal="center" vertical="center" textRotation="90"/>
    </xf>
    <xf numFmtId="0" fontId="28" fillId="0" borderId="3" xfId="0" applyFont="1" applyFill="1" applyBorder="1"/>
    <xf numFmtId="0" fontId="28" fillId="0" borderId="4" xfId="0" applyFont="1" applyFill="1" applyBorder="1"/>
    <xf numFmtId="0" fontId="28" fillId="0" borderId="0" xfId="0" applyFont="1" applyFill="1" applyBorder="1" applyAlignment="1">
      <alignment horizontal="left" wrapText="1"/>
    </xf>
    <xf numFmtId="0" fontId="28" fillId="0" borderId="2" xfId="0" applyFont="1" applyFill="1" applyBorder="1" applyAlignment="1">
      <alignment horizontal="left" wrapText="1"/>
    </xf>
    <xf numFmtId="0" fontId="25" fillId="0" borderId="4" xfId="0" applyFont="1" applyFill="1" applyBorder="1" applyAlignment="1">
      <alignment horizontal="left" wrapText="1"/>
    </xf>
    <xf numFmtId="0" fontId="25" fillId="0" borderId="0" xfId="0" applyFont="1" applyFill="1" applyBorder="1" applyAlignment="1">
      <alignment horizontal="left" wrapText="1"/>
    </xf>
    <xf numFmtId="0" fontId="25" fillId="0" borderId="3" xfId="0" applyFont="1" applyFill="1" applyBorder="1" applyAlignment="1">
      <alignment horizontal="left" wrapText="1"/>
    </xf>
    <xf numFmtId="0" fontId="25" fillId="0" borderId="5" xfId="0" applyFont="1" applyFill="1" applyBorder="1" applyAlignment="1">
      <alignment horizontal="left" wrapText="1"/>
    </xf>
    <xf numFmtId="0" fontId="25" fillId="0" borderId="8" xfId="0" applyFont="1" applyFill="1" applyBorder="1" applyAlignment="1">
      <alignment horizontal="left" wrapText="1"/>
    </xf>
    <xf numFmtId="0" fontId="25" fillId="0" borderId="2" xfId="0" applyFont="1" applyFill="1" applyBorder="1" applyAlignment="1">
      <alignment horizontal="left" wrapText="1"/>
    </xf>
    <xf numFmtId="0" fontId="25" fillId="0" borderId="9" xfId="0" applyFont="1" applyFill="1" applyBorder="1" applyAlignment="1">
      <alignment horizontal="left" wrapText="1"/>
    </xf>
    <xf numFmtId="0" fontId="5" fillId="6" borderId="10" xfId="0" applyFont="1" applyFill="1" applyBorder="1" applyAlignment="1" applyProtection="1">
      <alignment horizontal="center" vertical="center" textRotation="90"/>
    </xf>
    <xf numFmtId="0" fontId="5" fillId="6" borderId="11" xfId="0" applyFont="1" applyFill="1" applyBorder="1" applyAlignment="1" applyProtection="1">
      <alignment horizontal="center" vertical="center" textRotation="90"/>
    </xf>
    <xf numFmtId="0" fontId="5" fillId="11" borderId="10" xfId="0" applyFont="1" applyFill="1" applyBorder="1" applyAlignment="1" applyProtection="1">
      <alignment horizontal="center" vertical="center" textRotation="90" wrapText="1"/>
    </xf>
    <xf numFmtId="0" fontId="5" fillId="11" borderId="11" xfId="0" applyFont="1" applyFill="1" applyBorder="1" applyAlignment="1" applyProtection="1">
      <alignment horizontal="center" vertical="center" textRotation="90" wrapText="1"/>
    </xf>
    <xf numFmtId="0" fontId="5" fillId="11" borderId="12" xfId="0" applyFont="1" applyFill="1" applyBorder="1" applyAlignment="1" applyProtection="1">
      <alignment horizontal="center" vertical="center" textRotation="90" wrapText="1"/>
    </xf>
    <xf numFmtId="0" fontId="9" fillId="0" borderId="3" xfId="0" applyFont="1" applyFill="1" applyBorder="1"/>
    <xf numFmtId="0" fontId="9" fillId="0" borderId="4" xfId="0" applyFont="1" applyFill="1" applyBorder="1"/>
    <xf numFmtId="0" fontId="9" fillId="0" borderId="5" xfId="0" applyFont="1" applyFill="1" applyBorder="1"/>
    <xf numFmtId="0" fontId="27" fillId="0" borderId="3" xfId="0" applyFont="1" applyFill="1" applyBorder="1" applyAlignment="1">
      <alignment horizontal="left" wrapText="1"/>
    </xf>
    <xf numFmtId="0" fontId="27" fillId="0" borderId="4" xfId="0" applyFont="1" applyFill="1" applyBorder="1" applyAlignment="1">
      <alignment horizontal="left" wrapText="1"/>
    </xf>
    <xf numFmtId="0" fontId="27" fillId="0" borderId="5" xfId="0" applyFont="1" applyFill="1" applyBorder="1" applyAlignment="1">
      <alignment horizontal="left" wrapText="1"/>
    </xf>
    <xf numFmtId="0" fontId="27" fillId="0" borderId="6" xfId="0" applyFont="1" applyFill="1" applyBorder="1" applyAlignment="1">
      <alignment horizontal="left" wrapText="1"/>
    </xf>
    <xf numFmtId="0" fontId="27" fillId="0" borderId="0" xfId="0" applyFont="1" applyFill="1" applyBorder="1" applyAlignment="1">
      <alignment horizontal="left" wrapText="1"/>
    </xf>
    <xf numFmtId="0" fontId="27" fillId="0" borderId="7" xfId="0" applyFont="1" applyFill="1" applyBorder="1" applyAlignment="1">
      <alignment horizontal="left" wrapText="1"/>
    </xf>
    <xf numFmtId="0" fontId="0" fillId="14" borderId="1" xfId="0" applyFill="1" applyBorder="1" applyAlignment="1" applyProtection="1">
      <alignment horizontal="left" wrapText="1"/>
      <protection locked="0"/>
    </xf>
    <xf numFmtId="0" fontId="6" fillId="0" borderId="3" xfId="0" applyFont="1" applyFill="1" applyBorder="1" applyProtection="1"/>
    <xf numFmtId="0" fontId="6" fillId="0" borderId="5" xfId="0" applyFont="1" applyFill="1" applyBorder="1" applyProtection="1"/>
    <xf numFmtId="0" fontId="0" fillId="0" borderId="6" xfId="0" applyFill="1" applyBorder="1"/>
    <xf numFmtId="0" fontId="0" fillId="0" borderId="0" xfId="0" applyFill="1" applyBorder="1"/>
    <xf numFmtId="0" fontId="0" fillId="0" borderId="7" xfId="0" applyFill="1" applyBorder="1"/>
    <xf numFmtId="0" fontId="1" fillId="17" borderId="1" xfId="0" applyFont="1" applyFill="1" applyBorder="1" applyAlignment="1" applyProtection="1">
      <alignment horizontal="center" vertical="center" textRotation="90" wrapText="1"/>
    </xf>
    <xf numFmtId="0" fontId="0" fillId="0" borderId="10" xfId="0" applyFont="1" applyBorder="1" applyAlignment="1" applyProtection="1">
      <alignment horizontal="center" vertical="center" wrapText="1"/>
    </xf>
    <xf numFmtId="0" fontId="25" fillId="0" borderId="13" xfId="0" applyFont="1" applyFill="1" applyBorder="1" applyAlignment="1">
      <alignment wrapText="1"/>
    </xf>
    <xf numFmtId="0" fontId="25" fillId="0" borderId="14" xfId="0" applyFont="1" applyFill="1" applyBorder="1" applyAlignment="1">
      <alignment wrapText="1"/>
    </xf>
    <xf numFmtId="0" fontId="25" fillId="0" borderId="15" xfId="0" applyFont="1" applyFill="1" applyBorder="1" applyAlignment="1">
      <alignment wrapText="1"/>
    </xf>
    <xf numFmtId="0" fontId="1" fillId="9" borderId="5" xfId="0" applyFont="1" applyFill="1" applyBorder="1" applyAlignment="1" applyProtection="1">
      <alignment horizontal="center" vertical="center" textRotation="90"/>
    </xf>
    <xf numFmtId="0" fontId="1" fillId="9" borderId="7" xfId="0" applyFont="1" applyFill="1" applyBorder="1" applyAlignment="1" applyProtection="1">
      <alignment horizontal="center" vertical="center" textRotation="90"/>
    </xf>
    <xf numFmtId="0" fontId="9" fillId="0" borderId="1" xfId="0" applyFont="1" applyFill="1" applyBorder="1" applyAlignment="1">
      <alignment horizontal="left" wrapText="1"/>
    </xf>
    <xf numFmtId="0" fontId="0" fillId="0" borderId="3" xfId="0" applyFill="1" applyBorder="1"/>
    <xf numFmtId="0" fontId="0" fillId="0" borderId="4" xfId="0" applyFill="1" applyBorder="1"/>
    <xf numFmtId="0" fontId="0" fillId="0" borderId="5" xfId="0" applyFill="1" applyBorder="1"/>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0" fillId="0" borderId="8" xfId="0" applyFill="1" applyBorder="1" applyProtection="1"/>
    <xf numFmtId="0" fontId="0" fillId="0" borderId="2" xfId="0" applyFill="1" applyBorder="1" applyProtection="1"/>
    <xf numFmtId="0" fontId="0" fillId="0" borderId="9" xfId="0" applyFill="1" applyBorder="1" applyProtection="1"/>
    <xf numFmtId="0" fontId="9" fillId="0" borderId="3" xfId="0" applyFont="1" applyFill="1" applyBorder="1" applyAlignment="1" applyProtection="1">
      <alignment horizontal="left" vertical="top"/>
    </xf>
    <xf numFmtId="0" fontId="9" fillId="0" borderId="4" xfId="0" applyFont="1" applyFill="1" applyBorder="1" applyAlignment="1" applyProtection="1">
      <alignment horizontal="left" vertical="top"/>
    </xf>
    <xf numFmtId="0" fontId="9" fillId="0" borderId="5" xfId="0" applyFont="1" applyFill="1" applyBorder="1" applyAlignment="1" applyProtection="1">
      <alignment horizontal="left" vertical="top"/>
    </xf>
    <xf numFmtId="0" fontId="5" fillId="10" borderId="1" xfId="0" applyFont="1" applyFill="1" applyBorder="1" applyAlignment="1" applyProtection="1">
      <alignment horizontal="center" vertical="center" textRotation="90"/>
    </xf>
    <xf numFmtId="0" fontId="25" fillId="0" borderId="3" xfId="0" applyFont="1" applyFill="1" applyBorder="1"/>
    <xf numFmtId="0" fontId="25" fillId="0" borderId="4" xfId="0" applyFont="1" applyFill="1" applyBorder="1"/>
    <xf numFmtId="0" fontId="25" fillId="0" borderId="5" xfId="0" applyFont="1" applyFill="1" applyBorder="1"/>
    <xf numFmtId="0" fontId="26" fillId="0" borderId="3" xfId="0" applyFont="1" applyFill="1" applyBorder="1" applyAlignment="1">
      <alignment horizontal="left" wrapText="1"/>
    </xf>
    <xf numFmtId="0" fontId="26" fillId="0" borderId="4" xfId="0" applyFont="1" applyFill="1" applyBorder="1" applyAlignment="1">
      <alignment horizontal="left" wrapText="1"/>
    </xf>
    <xf numFmtId="0" fontId="26" fillId="0" borderId="5" xfId="0" applyFont="1" applyFill="1" applyBorder="1" applyAlignment="1">
      <alignment horizontal="left" wrapText="1"/>
    </xf>
    <xf numFmtId="0" fontId="26" fillId="0" borderId="6" xfId="0" applyFont="1" applyFill="1" applyBorder="1" applyAlignment="1">
      <alignment horizontal="left" wrapText="1"/>
    </xf>
    <xf numFmtId="0" fontId="26" fillId="0" borderId="0" xfId="0" applyFont="1" applyFill="1" applyBorder="1" applyAlignment="1">
      <alignment horizontal="left" wrapText="1"/>
    </xf>
    <xf numFmtId="0" fontId="26" fillId="0" borderId="7" xfId="0" applyFont="1" applyFill="1" applyBorder="1" applyAlignment="1">
      <alignment horizontal="left" wrapText="1"/>
    </xf>
    <xf numFmtId="0" fontId="9" fillId="0" borderId="1" xfId="0" applyFont="1" applyBorder="1" applyAlignment="1" applyProtection="1">
      <alignment horizontal="center" vertical="center" wrapText="1"/>
    </xf>
    <xf numFmtId="0" fontId="14" fillId="0" borderId="6" xfId="0" applyFont="1" applyBorder="1" applyAlignment="1" applyProtection="1">
      <alignment horizontal="center" vertical="center" wrapText="1"/>
    </xf>
    <xf numFmtId="0" fontId="14" fillId="0" borderId="8" xfId="0" applyFont="1" applyBorder="1" applyAlignment="1" applyProtection="1">
      <alignment horizontal="center" vertical="center" wrapText="1"/>
    </xf>
    <xf numFmtId="0" fontId="6" fillId="0" borderId="13" xfId="0" applyFont="1" applyFill="1" applyBorder="1" applyProtection="1"/>
    <xf numFmtId="0" fontId="6" fillId="0" borderId="14" xfId="0" applyFont="1" applyFill="1" applyBorder="1" applyProtection="1"/>
    <xf numFmtId="0" fontId="4" fillId="0" borderId="3" xfId="0" applyFont="1" applyFill="1" applyBorder="1"/>
    <xf numFmtId="0" fontId="4" fillId="0" borderId="4" xfId="0" applyFont="1" applyFill="1" applyBorder="1"/>
    <xf numFmtId="0" fontId="4" fillId="0" borderId="5" xfId="0" applyFont="1" applyFill="1" applyBorder="1"/>
    <xf numFmtId="0" fontId="4" fillId="0" borderId="4" xfId="0" applyFont="1" applyFill="1" applyBorder="1" applyAlignment="1" applyProtection="1">
      <alignment horizontal="left" wrapText="1"/>
    </xf>
    <xf numFmtId="0" fontId="4" fillId="0" borderId="5" xfId="0" applyFont="1" applyFill="1" applyBorder="1" applyAlignment="1" applyProtection="1">
      <alignment horizontal="left" wrapText="1"/>
    </xf>
    <xf numFmtId="0" fontId="0" fillId="0" borderId="6" xfId="0" applyFill="1" applyBorder="1" applyAlignment="1"/>
    <xf numFmtId="0" fontId="0" fillId="0" borderId="0" xfId="0" applyFill="1" applyBorder="1" applyAlignment="1"/>
    <xf numFmtId="0" fontId="0" fillId="0" borderId="7" xfId="0" applyFill="1" applyBorder="1" applyAlignment="1"/>
    <xf numFmtId="0" fontId="0" fillId="0" borderId="8" xfId="0" applyFill="1" applyBorder="1"/>
    <xf numFmtId="0" fontId="0" fillId="0" borderId="2" xfId="0" applyFill="1" applyBorder="1"/>
    <xf numFmtId="0" fontId="0" fillId="0" borderId="9" xfId="0" applyFill="1" applyBorder="1"/>
    <xf numFmtId="0" fontId="1" fillId="0" borderId="14" xfId="0" applyFont="1" applyFill="1" applyBorder="1" applyAlignment="1" applyProtection="1">
      <alignment horizontal="left"/>
    </xf>
    <xf numFmtId="0" fontId="1" fillId="0" borderId="15" xfId="0" applyFont="1" applyFill="1" applyBorder="1" applyAlignment="1" applyProtection="1">
      <alignment horizontal="left"/>
    </xf>
    <xf numFmtId="0" fontId="14" fillId="0" borderId="3" xfId="0" applyFont="1" applyFill="1" applyBorder="1"/>
    <xf numFmtId="0" fontId="14" fillId="0" borderId="4" xfId="0" applyFont="1" applyFill="1" applyBorder="1"/>
    <xf numFmtId="0" fontId="14" fillId="0" borderId="5" xfId="0" applyFont="1" applyFill="1" applyBorder="1"/>
    <xf numFmtId="0" fontId="14" fillId="0" borderId="6" xfId="0" applyFont="1" applyFill="1" applyBorder="1" applyAlignment="1">
      <alignment horizontal="left" wrapText="1"/>
    </xf>
    <xf numFmtId="0" fontId="14" fillId="0" borderId="0" xfId="0" applyFont="1" applyFill="1" applyBorder="1" applyAlignment="1">
      <alignment horizontal="left" wrapText="1"/>
    </xf>
    <xf numFmtId="0" fontId="14" fillId="0" borderId="7" xfId="0" applyFont="1" applyFill="1" applyBorder="1" applyAlignment="1">
      <alignment horizontal="left" wrapText="1"/>
    </xf>
    <xf numFmtId="0" fontId="9" fillId="0" borderId="3" xfId="0" applyFont="1" applyBorder="1" applyAlignment="1">
      <alignment horizontal="left" wrapText="1"/>
    </xf>
    <xf numFmtId="0" fontId="9" fillId="0" borderId="4" xfId="0" applyFont="1" applyBorder="1" applyAlignment="1">
      <alignment horizontal="left" wrapText="1"/>
    </xf>
    <xf numFmtId="0" fontId="9" fillId="0" borderId="5" xfId="0" applyFont="1" applyBorder="1" applyAlignment="1">
      <alignment horizontal="left" wrapText="1"/>
    </xf>
    <xf numFmtId="0" fontId="9" fillId="0" borderId="8" xfId="0" applyFont="1" applyBorder="1" applyAlignment="1">
      <alignment horizontal="left" wrapText="1"/>
    </xf>
    <xf numFmtId="0" fontId="9" fillId="0" borderId="2" xfId="0" applyFont="1" applyBorder="1" applyAlignment="1">
      <alignment horizontal="left" wrapText="1"/>
    </xf>
    <xf numFmtId="0" fontId="9" fillId="0" borderId="9" xfId="0" applyFont="1" applyBorder="1" applyAlignment="1">
      <alignment horizontal="left" wrapText="1"/>
    </xf>
    <xf numFmtId="0" fontId="0" fillId="0" borderId="6" xfId="0" applyFill="1" applyBorder="1" applyAlignment="1">
      <alignment vertical="top" wrapText="1"/>
    </xf>
    <xf numFmtId="0" fontId="0" fillId="0" borderId="0" xfId="0" applyFill="1" applyBorder="1" applyAlignment="1">
      <alignment vertical="top" wrapText="1"/>
    </xf>
    <xf numFmtId="0" fontId="0" fillId="0" borderId="7" xfId="0" applyFill="1" applyBorder="1" applyAlignment="1">
      <alignment vertical="top" wrapText="1"/>
    </xf>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5" fillId="16" borderId="10" xfId="0" applyFont="1" applyFill="1" applyBorder="1" applyAlignment="1" applyProtection="1">
      <alignment horizontal="center" vertical="center" textRotation="90"/>
    </xf>
    <xf numFmtId="0" fontId="5" fillId="16" borderId="11" xfId="0" applyFont="1" applyFill="1" applyBorder="1" applyAlignment="1" applyProtection="1">
      <alignment horizontal="center" vertical="center" textRotation="90"/>
    </xf>
    <xf numFmtId="0" fontId="25" fillId="0" borderId="6" xfId="0" applyFont="1" applyFill="1" applyBorder="1" applyAlignment="1">
      <alignment horizontal="left" wrapText="1"/>
    </xf>
    <xf numFmtId="0" fontId="25" fillId="0" borderId="7" xfId="0" applyFont="1" applyFill="1" applyBorder="1" applyAlignment="1">
      <alignment horizontal="left" wrapText="1"/>
    </xf>
    <xf numFmtId="0" fontId="1" fillId="0" borderId="3" xfId="0" applyFont="1" applyFill="1" applyBorder="1" applyAlignment="1" applyProtection="1">
      <alignment horizontal="left" wrapText="1"/>
    </xf>
    <xf numFmtId="0" fontId="1" fillId="0" borderId="4" xfId="0" applyFont="1" applyFill="1" applyBorder="1" applyAlignment="1" applyProtection="1">
      <alignment horizontal="left" wrapText="1"/>
    </xf>
    <xf numFmtId="0" fontId="1" fillId="0" borderId="5" xfId="0" applyFont="1" applyFill="1" applyBorder="1" applyAlignment="1" applyProtection="1">
      <alignment horizontal="left" wrapText="1"/>
    </xf>
    <xf numFmtId="0" fontId="1" fillId="0" borderId="8" xfId="0" applyFont="1" applyFill="1" applyBorder="1" applyAlignment="1" applyProtection="1">
      <alignment horizontal="left" wrapText="1"/>
    </xf>
    <xf numFmtId="0" fontId="1" fillId="0" borderId="2" xfId="0" applyFont="1" applyFill="1" applyBorder="1" applyAlignment="1" applyProtection="1">
      <alignment horizontal="left" wrapText="1"/>
    </xf>
    <xf numFmtId="0" fontId="1" fillId="0" borderId="9" xfId="0" applyFont="1" applyFill="1" applyBorder="1" applyAlignment="1" applyProtection="1">
      <alignment horizontal="left" wrapText="1"/>
    </xf>
    <xf numFmtId="0" fontId="9" fillId="0" borderId="3" xfId="0" applyFont="1" applyFill="1" applyBorder="1" applyAlignment="1">
      <alignment horizontal="left" wrapText="1"/>
    </xf>
    <xf numFmtId="0" fontId="9" fillId="0" borderId="4" xfId="0" applyFont="1" applyFill="1" applyBorder="1" applyAlignment="1">
      <alignment horizontal="left" wrapText="1"/>
    </xf>
    <xf numFmtId="0" fontId="9" fillId="0" borderId="5" xfId="0" applyFont="1" applyFill="1" applyBorder="1" applyAlignment="1">
      <alignment horizontal="left" wrapText="1"/>
    </xf>
    <xf numFmtId="0" fontId="9" fillId="0" borderId="8" xfId="0" applyFont="1" applyFill="1" applyBorder="1" applyAlignment="1">
      <alignment horizontal="left" wrapText="1"/>
    </xf>
    <xf numFmtId="0" fontId="9" fillId="0" borderId="2" xfId="0" applyFont="1" applyFill="1" applyBorder="1" applyAlignment="1">
      <alignment horizontal="left" wrapText="1"/>
    </xf>
    <xf numFmtId="0" fontId="9" fillId="0" borderId="9" xfId="0" applyFont="1" applyFill="1" applyBorder="1" applyAlignment="1">
      <alignment horizontal="left" wrapText="1"/>
    </xf>
    <xf numFmtId="0" fontId="4" fillId="0" borderId="8" xfId="0" applyFont="1" applyFill="1" applyBorder="1" applyAlignment="1">
      <alignment wrapText="1"/>
    </xf>
    <xf numFmtId="0" fontId="4" fillId="0" borderId="2" xfId="0" applyFont="1" applyFill="1" applyBorder="1" applyAlignment="1">
      <alignment wrapText="1"/>
    </xf>
    <xf numFmtId="0" fontId="12" fillId="7" borderId="23" xfId="0" applyFont="1" applyFill="1" applyBorder="1" applyAlignment="1">
      <alignment horizontal="center" vertical="center"/>
    </xf>
    <xf numFmtId="1" fontId="12" fillId="10" borderId="24" xfId="0" applyNumberFormat="1" applyFont="1" applyFill="1" applyBorder="1" applyAlignment="1">
      <alignment horizontal="center" vertical="center" wrapText="1"/>
    </xf>
    <xf numFmtId="0" fontId="22" fillId="0" borderId="0" xfId="0" applyFont="1" applyBorder="1" applyAlignment="1">
      <alignment horizontal="left" vertical="center" indent="5"/>
    </xf>
    <xf numFmtId="0" fontId="0" fillId="0" borderId="0" xfId="0" applyBorder="1" applyAlignment="1">
      <alignment horizontal="left"/>
    </xf>
    <xf numFmtId="0" fontId="0" fillId="0" borderId="24" xfId="0" applyBorder="1" applyAlignment="1">
      <alignment horizontal="left"/>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vertical="center"/>
    </xf>
    <xf numFmtId="0" fontId="0" fillId="0" borderId="24" xfId="0" applyBorder="1" applyAlignment="1">
      <alignment horizontal="left"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11" fillId="2" borderId="1"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2" fillId="0" borderId="13" xfId="0" applyFont="1" applyBorder="1" applyAlignment="1">
      <alignment horizontal="center" wrapText="1"/>
    </xf>
    <xf numFmtId="0" fontId="12" fillId="0" borderId="14" xfId="0" applyFont="1" applyBorder="1" applyAlignment="1">
      <alignment horizontal="center" wrapText="1"/>
    </xf>
    <xf numFmtId="0" fontId="12"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(Calculations!$N$78,Calculations!$P$78,Calculations!$R$78)</c:f>
              <c:numCache>
                <c:formatCode>0</c:formatCode>
                <c:ptCount val="3"/>
                <c:pt idx="0">
                  <c:v>10.55</c:v>
                </c:pt>
                <c:pt idx="1">
                  <c:v>14.25</c:v>
                </c:pt>
                <c:pt idx="2">
                  <c:v>75.2</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5</xdr:col>
      <xdr:colOff>647700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42116</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48</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875395</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twoCellAnchor>
    <xdr:from>
      <xdr:col>9</xdr:col>
      <xdr:colOff>0</xdr:colOff>
      <xdr:row>18</xdr:row>
      <xdr:rowOff>0</xdr:rowOff>
    </xdr:from>
    <xdr:to>
      <xdr:col>12</xdr:col>
      <xdr:colOff>73485</xdr:colOff>
      <xdr:row>24</xdr:row>
      <xdr:rowOff>121831</xdr:rowOff>
    </xdr:to>
    <xdr:grpSp>
      <xdr:nvGrpSpPr>
        <xdr:cNvPr id="4" name="Group 3"/>
        <xdr:cNvGrpSpPr/>
      </xdr:nvGrpSpPr>
      <xdr:grpSpPr>
        <a:xfrm>
          <a:off x="7658100" y="4219575"/>
          <a:ext cx="2740485" cy="1531531"/>
          <a:chOff x="0" y="0"/>
          <a:chExt cx="3064500" cy="1277352"/>
        </a:xfrm>
      </xdr:grpSpPr>
      <xdr:sp macro="" textlink="">
        <xdr:nvSpPr>
          <xdr:cNvPr id="5" name="Right Brace 4"/>
          <xdr:cNvSpPr/>
        </xdr:nvSpPr>
        <xdr:spPr>
          <a:xfrm>
            <a:off x="0" y="34090"/>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rtlCol="0" anchor="t"/>
          <a:lstStyle/>
          <a:p>
            <a:endParaRPr lang="en-US"/>
          </a:p>
        </xdr:txBody>
      </xdr:sp>
      <xdr:sp macro="" textlink="">
        <xdr:nvSpPr>
          <xdr:cNvPr id="6" name="Right Brace 5"/>
          <xdr:cNvSpPr/>
        </xdr:nvSpPr>
        <xdr:spPr>
          <a:xfrm>
            <a:off x="1548114" y="33889"/>
            <a:ext cx="139365" cy="1243463"/>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rtlCol="0" anchor="t"/>
          <a:lstStyle/>
          <a:p>
            <a:endParaRPr lang="en-US"/>
          </a:p>
        </xdr:txBody>
      </xdr:sp>
      <xdr:sp macro="" textlink="">
        <xdr:nvSpPr>
          <xdr:cNvPr id="7" name="TextBox 4"/>
          <xdr:cNvSpPr txBox="1"/>
        </xdr:nvSpPr>
        <xdr:spPr>
          <a:xfrm>
            <a:off x="44180" y="0"/>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a:spcBef>
                <a:spcPts val="0"/>
              </a:spcBef>
              <a:spcAft>
                <a:spcPts val="0"/>
              </a:spcAft>
            </a:pPr>
            <a:r>
              <a:rPr lang="en-US" sz="1100">
                <a:solidFill>
                  <a:srgbClr val="000000"/>
                </a:solidFill>
                <a:effectLst/>
                <a:latin typeface="Open Sans"/>
                <a:ea typeface="Open Sans"/>
              </a:rPr>
              <a:t>If met, project  </a:t>
            </a:r>
            <a:endParaRPr lang="en-US" sz="1200">
              <a:effectLst/>
              <a:latin typeface="Times New Roman"/>
              <a:ea typeface="Times New Roman"/>
            </a:endParaRPr>
          </a:p>
          <a:p>
            <a:pPr marL="0" marR="0">
              <a:spcBef>
                <a:spcPts val="0"/>
              </a:spcBef>
              <a:spcAft>
                <a:spcPts val="0"/>
              </a:spcAft>
            </a:pPr>
            <a:r>
              <a:rPr lang="en-US" sz="1100">
                <a:solidFill>
                  <a:srgbClr val="000000"/>
                </a:solidFill>
                <a:effectLst/>
                <a:latin typeface="Open Sans"/>
                <a:ea typeface="Open Sans"/>
              </a:rPr>
              <a:t>class = contributing</a:t>
            </a:r>
            <a:endParaRPr lang="en-US" sz="1200">
              <a:effectLst/>
              <a:latin typeface="Times New Roman"/>
              <a:ea typeface="Times New Roman"/>
            </a:endParaRPr>
          </a:p>
        </xdr:txBody>
      </xdr:sp>
      <xdr:sp macro="" textlink="">
        <xdr:nvSpPr>
          <xdr:cNvPr id="8" name="TextBox 6"/>
          <xdr:cNvSpPr txBox="1"/>
        </xdr:nvSpPr>
        <xdr:spPr>
          <a:xfrm>
            <a:off x="1627900" y="434286"/>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a:spcBef>
                <a:spcPts val="0"/>
              </a:spcBef>
              <a:spcAft>
                <a:spcPts val="0"/>
              </a:spcAft>
            </a:pPr>
            <a:r>
              <a:rPr lang="en-US" sz="1100">
                <a:solidFill>
                  <a:srgbClr val="000000"/>
                </a:solidFill>
                <a:effectLst/>
                <a:latin typeface="Open Sans"/>
                <a:ea typeface="Open Sans"/>
              </a:rPr>
              <a:t>If met, project</a:t>
            </a:r>
            <a:endParaRPr lang="en-US" sz="1200">
              <a:effectLst/>
              <a:latin typeface="Times New Roman"/>
              <a:ea typeface="Times New Roman"/>
            </a:endParaRPr>
          </a:p>
          <a:p>
            <a:pPr marL="0" marR="0">
              <a:spcBef>
                <a:spcPts val="0"/>
              </a:spcBef>
              <a:spcAft>
                <a:spcPts val="0"/>
              </a:spcAft>
            </a:pPr>
            <a:r>
              <a:rPr lang="en-US" sz="1100">
                <a:solidFill>
                  <a:srgbClr val="000000"/>
                </a:solidFill>
                <a:effectLst/>
                <a:latin typeface="Open Sans"/>
                <a:ea typeface="Open Sans"/>
              </a:rPr>
              <a:t>class = qualifying</a:t>
            </a:r>
            <a:endParaRPr lang="en-US" sz="1200">
              <a:effectLst/>
              <a:latin typeface="Times New Roman"/>
              <a:ea typeface="Times New Roman"/>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27" customWidth="1"/>
    <col min="4" max="4" width="13" customWidth="1"/>
  </cols>
  <sheetData>
    <row r="11" spans="3:9" ht="30">
      <c r="C11" s="118" t="s">
        <v>256</v>
      </c>
      <c r="D11" s="118"/>
      <c r="E11" s="118"/>
    </row>
    <row r="12" spans="3:9" ht="22.5">
      <c r="C12" s="119" t="s">
        <v>210</v>
      </c>
    </row>
    <row r="14" spans="3:9" ht="21">
      <c r="C14" s="120" t="s">
        <v>52</v>
      </c>
      <c r="D14" s="228"/>
      <c r="E14" s="229"/>
      <c r="F14" s="229"/>
      <c r="G14" s="229"/>
      <c r="H14" s="230"/>
    </row>
    <row r="15" spans="3:9" ht="6" customHeight="1">
      <c r="C15" s="120"/>
      <c r="D15" s="121"/>
      <c r="E15" s="121"/>
      <c r="F15" s="121"/>
      <c r="G15" s="121"/>
      <c r="H15" s="121"/>
      <c r="I15" s="122"/>
    </row>
    <row r="16" spans="3:9" ht="21">
      <c r="C16" s="123" t="s">
        <v>53</v>
      </c>
      <c r="D16" s="231"/>
      <c r="E16" s="231"/>
      <c r="F16" s="231"/>
      <c r="G16" s="231"/>
      <c r="H16" s="231"/>
    </row>
    <row r="17" spans="3:8" ht="6" customHeight="1">
      <c r="C17" s="123"/>
      <c r="D17" s="121"/>
      <c r="E17" s="121"/>
      <c r="F17" s="121"/>
      <c r="G17" s="121"/>
      <c r="H17" s="121"/>
    </row>
    <row r="18" spans="3:8" ht="21">
      <c r="C18" s="120" t="s">
        <v>54</v>
      </c>
      <c r="D18" s="231"/>
      <c r="E18" s="231"/>
      <c r="F18" s="231"/>
      <c r="G18" s="231"/>
      <c r="H18" s="231"/>
    </row>
    <row r="19" spans="3:8" ht="6" customHeight="1">
      <c r="C19" s="120"/>
      <c r="D19" s="121"/>
      <c r="E19" s="121"/>
      <c r="F19" s="121"/>
      <c r="G19" s="121"/>
      <c r="H19" s="121"/>
    </row>
    <row r="20" spans="3:8" ht="21">
      <c r="C20" s="120" t="s">
        <v>55</v>
      </c>
      <c r="D20" s="231"/>
      <c r="E20" s="231"/>
      <c r="F20" s="231"/>
      <c r="G20" s="231"/>
      <c r="H20" s="231"/>
    </row>
    <row r="23" spans="3:8" ht="33">
      <c r="C23" s="227" t="s">
        <v>257</v>
      </c>
    </row>
    <row r="25" spans="3:8" ht="16.5">
      <c r="C25" s="124"/>
    </row>
    <row r="27" spans="3:8" ht="16.5">
      <c r="C27" t="s">
        <v>56</v>
      </c>
    </row>
    <row r="28" spans="3:8" ht="16.5">
      <c r="C28" s="124"/>
      <c r="D28" s="125"/>
    </row>
    <row r="29" spans="3:8" ht="16.5">
      <c r="C29" t="s">
        <v>56</v>
      </c>
    </row>
    <row r="35" spans="3:4" ht="16.5">
      <c r="C35" t="s">
        <v>56</v>
      </c>
      <c r="D35" s="126" t="s">
        <v>56</v>
      </c>
    </row>
  </sheetData>
  <sheetProtection password="8BDB" sheet="1" objects="1" scenarios="1"/>
  <mergeCells count="4">
    <mergeCell ref="D14:H14"/>
    <mergeCell ref="D16:H16"/>
    <mergeCell ref="D18:H18"/>
    <mergeCell ref="D20:H2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Normal="100" workbookViewId="0">
      <selection activeCell="B61" sqref="B61"/>
    </sheetView>
  </sheetViews>
  <sheetFormatPr defaultColWidth="9" defaultRowHeight="14.25"/>
  <cols>
    <col min="1" max="1" width="2.875" style="185" customWidth="1"/>
    <col min="2" max="16384" width="9" style="185"/>
  </cols>
  <sheetData>
    <row r="3" spans="2:2" ht="31.5">
      <c r="B3" s="218" t="s">
        <v>253</v>
      </c>
    </row>
    <row r="5" spans="2:2" ht="16.5">
      <c r="B5" s="219" t="s">
        <v>229</v>
      </c>
    </row>
    <row r="6" spans="2:2" ht="16.5">
      <c r="B6" s="219"/>
    </row>
    <row r="7" spans="2:2" ht="16.5">
      <c r="B7" s="219" t="s">
        <v>230</v>
      </c>
    </row>
    <row r="8" spans="2:2" ht="6" customHeight="1">
      <c r="B8" s="220"/>
    </row>
    <row r="9" spans="2:2" ht="15">
      <c r="B9" s="220" t="s">
        <v>231</v>
      </c>
    </row>
    <row r="10" spans="2:2" ht="16.5">
      <c r="B10" s="221" t="s">
        <v>232</v>
      </c>
    </row>
    <row r="11" spans="2:2">
      <c r="B11" s="222" t="s">
        <v>233</v>
      </c>
    </row>
    <row r="12" spans="2:2">
      <c r="B12" s="222" t="s">
        <v>234</v>
      </c>
    </row>
    <row r="13" spans="2:2">
      <c r="B13" s="222" t="s">
        <v>235</v>
      </c>
    </row>
    <row r="14" spans="2:2">
      <c r="B14" s="222" t="s">
        <v>236</v>
      </c>
    </row>
    <row r="15" spans="2:2" ht="16.5">
      <c r="B15" s="219"/>
    </row>
    <row r="16" spans="2:2">
      <c r="B16" s="223" t="s">
        <v>237</v>
      </c>
    </row>
    <row r="17" spans="2:2" ht="16.5">
      <c r="B17" s="219"/>
    </row>
    <row r="18" spans="2:2" ht="15">
      <c r="B18" s="220" t="s">
        <v>238</v>
      </c>
    </row>
    <row r="19" spans="2:2" ht="16.5">
      <c r="B19" s="219" t="s">
        <v>239</v>
      </c>
    </row>
    <row r="20" spans="2:2" ht="16.5">
      <c r="B20" s="219"/>
    </row>
    <row r="21" spans="2:2">
      <c r="B21" s="219" t="s">
        <v>240</v>
      </c>
    </row>
    <row r="22" spans="2:2" ht="16.5">
      <c r="B22" s="219" t="s">
        <v>241</v>
      </c>
    </row>
    <row r="23" spans="2:2" ht="15">
      <c r="B23" s="224" t="s">
        <v>242</v>
      </c>
    </row>
    <row r="24" spans="2:2" ht="15">
      <c r="B24" s="224" t="s">
        <v>243</v>
      </c>
    </row>
    <row r="25" spans="2:2" ht="15">
      <c r="B25" s="224" t="s">
        <v>244</v>
      </c>
    </row>
    <row r="26" spans="2:2" ht="15">
      <c r="B26" s="224" t="s">
        <v>245</v>
      </c>
    </row>
    <row r="27" spans="2:2">
      <c r="B27" s="219" t="s">
        <v>246</v>
      </c>
    </row>
    <row r="28" spans="2:2" ht="15">
      <c r="B28" s="224" t="s">
        <v>247</v>
      </c>
    </row>
    <row r="29" spans="2:2" ht="15">
      <c r="B29" s="224" t="s">
        <v>248</v>
      </c>
    </row>
    <row r="30" spans="2:2" ht="15">
      <c r="B30" s="224" t="s">
        <v>249</v>
      </c>
    </row>
    <row r="31" spans="2:2">
      <c r="B31" s="219"/>
    </row>
    <row r="32" spans="2:2" ht="15">
      <c r="B32" s="220" t="s">
        <v>250</v>
      </c>
    </row>
    <row r="33" spans="2:2">
      <c r="B33" s="219" t="s">
        <v>251</v>
      </c>
    </row>
    <row r="34" spans="2:2">
      <c r="B34" s="219"/>
    </row>
    <row r="35" spans="2:2">
      <c r="B35" s="219" t="s">
        <v>252</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C167"/>
  <sheetViews>
    <sheetView showGridLines="0" zoomScaleNormal="100" workbookViewId="0">
      <selection activeCell="K8" sqref="K8"/>
    </sheetView>
  </sheetViews>
  <sheetFormatPr defaultColWidth="9" defaultRowHeight="14.25"/>
  <cols>
    <col min="1" max="1" width="5" style="116" customWidth="1"/>
    <col min="2" max="3" width="11.25" style="116" customWidth="1"/>
    <col min="4" max="7" width="9" style="116"/>
    <col min="8" max="8" width="9" style="116" customWidth="1"/>
    <col min="9" max="9" width="9" style="116"/>
    <col min="10" max="10" width="11.75" style="116" customWidth="1"/>
    <col min="11" max="11" width="9.625" style="104" customWidth="1"/>
    <col min="12" max="12" width="2.125" style="116" customWidth="1"/>
    <col min="13" max="13" width="16.875" style="116" customWidth="1"/>
    <col min="14" max="16384" width="9" style="116"/>
  </cols>
  <sheetData>
    <row r="3" spans="1:29" ht="30">
      <c r="B3" s="199" t="s">
        <v>76</v>
      </c>
      <c r="D3" s="200"/>
      <c r="E3" s="200"/>
      <c r="F3" s="200"/>
      <c r="G3" s="200"/>
      <c r="H3" s="200"/>
      <c r="I3" s="200"/>
      <c r="J3" s="200"/>
    </row>
    <row r="4" spans="1:29" ht="16.5">
      <c r="D4" s="200"/>
      <c r="E4" s="200"/>
      <c r="F4" s="200"/>
      <c r="G4" s="200"/>
      <c r="H4" s="200"/>
      <c r="I4" s="200"/>
      <c r="J4" s="200"/>
    </row>
    <row r="5" spans="1:29" ht="16.5">
      <c r="D5" s="200"/>
      <c r="E5" s="200"/>
      <c r="F5" s="200"/>
      <c r="G5" s="200"/>
      <c r="H5" s="200"/>
      <c r="I5" s="200"/>
      <c r="J5" s="200"/>
    </row>
    <row r="6" spans="1:29" ht="16.5">
      <c r="D6" s="200"/>
      <c r="E6" s="200"/>
      <c r="F6" s="200"/>
      <c r="G6" s="200"/>
      <c r="H6" s="200"/>
      <c r="I6" s="200"/>
      <c r="J6" s="200"/>
      <c r="AC6" s="201" t="s">
        <v>45</v>
      </c>
    </row>
    <row r="7" spans="1:29" ht="15" customHeight="1">
      <c r="A7" s="328" t="s">
        <v>0</v>
      </c>
      <c r="B7" s="235" t="s">
        <v>140</v>
      </c>
      <c r="C7" s="349" t="s">
        <v>149</v>
      </c>
      <c r="D7" s="350" t="s">
        <v>148</v>
      </c>
      <c r="E7" s="351"/>
      <c r="F7" s="351"/>
      <c r="G7" s="351"/>
      <c r="H7" s="351"/>
      <c r="I7" s="351"/>
      <c r="J7" s="352"/>
      <c r="K7" s="105" t="s">
        <v>10</v>
      </c>
      <c r="M7" s="116" t="s">
        <v>46</v>
      </c>
      <c r="AC7" s="116" t="s">
        <v>47</v>
      </c>
    </row>
    <row r="8" spans="1:29" ht="16.5" customHeight="1">
      <c r="A8" s="329"/>
      <c r="B8" s="236"/>
      <c r="C8" s="239"/>
      <c r="D8" s="386" t="s">
        <v>79</v>
      </c>
      <c r="E8" s="387"/>
      <c r="F8" s="387"/>
      <c r="G8" s="387"/>
      <c r="H8" s="387"/>
      <c r="I8" s="387"/>
      <c r="J8" s="388"/>
      <c r="K8" s="176"/>
      <c r="M8" s="262"/>
      <c r="N8" s="263"/>
      <c r="O8" s="263"/>
      <c r="P8" s="263"/>
      <c r="Q8" s="264"/>
      <c r="AC8" s="116" t="s">
        <v>48</v>
      </c>
    </row>
    <row r="9" spans="1:29" ht="14.25" customHeight="1">
      <c r="A9" s="329"/>
      <c r="B9" s="236"/>
      <c r="C9" s="239"/>
      <c r="D9" s="360" t="s">
        <v>80</v>
      </c>
      <c r="E9" s="360"/>
      <c r="F9" s="360"/>
      <c r="G9" s="360"/>
      <c r="H9" s="360"/>
      <c r="I9" s="360"/>
      <c r="J9" s="361"/>
      <c r="K9" s="106"/>
      <c r="M9" s="265"/>
      <c r="N9" s="266"/>
      <c r="O9" s="266"/>
      <c r="P9" s="266"/>
      <c r="Q9" s="267"/>
      <c r="AC9" s="116">
        <v>0</v>
      </c>
    </row>
    <row r="10" spans="1:29" ht="14.25" customHeight="1">
      <c r="A10" s="329"/>
      <c r="B10" s="237"/>
      <c r="C10" s="240"/>
      <c r="D10" s="363"/>
      <c r="E10" s="363"/>
      <c r="F10" s="363"/>
      <c r="G10" s="363"/>
      <c r="H10" s="363"/>
      <c r="I10" s="363"/>
      <c r="J10" s="364"/>
      <c r="K10" s="107"/>
      <c r="M10" s="268"/>
      <c r="N10" s="269"/>
      <c r="O10" s="269"/>
      <c r="P10" s="269"/>
      <c r="Q10" s="270"/>
      <c r="AC10" s="116">
        <v>1</v>
      </c>
    </row>
    <row r="11" spans="1:29">
      <c r="A11" s="329"/>
      <c r="C11" s="202"/>
      <c r="D11" s="200"/>
      <c r="E11" s="200"/>
      <c r="F11" s="200"/>
      <c r="G11" s="200"/>
      <c r="H11" s="200"/>
      <c r="I11" s="200"/>
      <c r="J11" s="200"/>
      <c r="AC11" s="116">
        <v>2</v>
      </c>
    </row>
    <row r="12" spans="1:29" ht="15" customHeight="1">
      <c r="A12" s="329"/>
      <c r="B12" s="235" t="s">
        <v>141</v>
      </c>
      <c r="C12" s="238" t="s">
        <v>157</v>
      </c>
      <c r="D12" s="384" t="s">
        <v>81</v>
      </c>
      <c r="E12" s="385"/>
      <c r="F12" s="385"/>
      <c r="G12" s="385"/>
      <c r="H12" s="385"/>
      <c r="I12" s="385"/>
      <c r="J12" s="385"/>
      <c r="K12" s="105" t="s">
        <v>10</v>
      </c>
      <c r="M12" s="116" t="s">
        <v>46</v>
      </c>
      <c r="AC12" s="116">
        <v>3</v>
      </c>
    </row>
    <row r="13" spans="1:29" ht="14.25" customHeight="1">
      <c r="A13" s="329"/>
      <c r="B13" s="236"/>
      <c r="C13" s="382"/>
      <c r="D13" s="356" t="s">
        <v>82</v>
      </c>
      <c r="E13" s="357"/>
      <c r="F13" s="357"/>
      <c r="G13" s="357"/>
      <c r="H13" s="357"/>
      <c r="I13" s="357"/>
      <c r="J13" s="358"/>
      <c r="K13" s="176"/>
      <c r="M13" s="262"/>
      <c r="N13" s="263"/>
      <c r="O13" s="263"/>
      <c r="P13" s="263"/>
      <c r="Q13" s="264"/>
      <c r="AC13" s="116">
        <v>4</v>
      </c>
    </row>
    <row r="14" spans="1:29">
      <c r="A14" s="329"/>
      <c r="B14" s="236"/>
      <c r="C14" s="382"/>
      <c r="D14" s="286" t="s">
        <v>83</v>
      </c>
      <c r="E14" s="287"/>
      <c r="F14" s="287"/>
      <c r="G14" s="287"/>
      <c r="H14" s="287"/>
      <c r="I14" s="287"/>
      <c r="J14" s="288"/>
      <c r="K14" s="106"/>
      <c r="M14" s="265"/>
      <c r="N14" s="266"/>
      <c r="O14" s="266"/>
      <c r="P14" s="266"/>
      <c r="Q14" s="267"/>
      <c r="AC14" s="116">
        <v>5</v>
      </c>
    </row>
    <row r="15" spans="1:29" ht="14.25" customHeight="1">
      <c r="A15" s="329"/>
      <c r="B15" s="236"/>
      <c r="C15" s="382"/>
      <c r="D15" s="345" t="s">
        <v>150</v>
      </c>
      <c r="E15" s="346"/>
      <c r="F15" s="346"/>
      <c r="G15" s="346"/>
      <c r="H15" s="346"/>
      <c r="I15" s="346"/>
      <c r="J15" s="347"/>
      <c r="K15" s="106"/>
      <c r="M15" s="265"/>
      <c r="N15" s="266"/>
      <c r="O15" s="266"/>
      <c r="P15" s="266"/>
      <c r="Q15" s="267"/>
    </row>
    <row r="16" spans="1:29" ht="14.25" customHeight="1">
      <c r="A16" s="329"/>
      <c r="B16" s="236"/>
      <c r="C16" s="382"/>
      <c r="D16" s="391" t="s">
        <v>151</v>
      </c>
      <c r="E16" s="392"/>
      <c r="F16" s="392"/>
      <c r="G16" s="392"/>
      <c r="H16" s="392"/>
      <c r="I16" s="392"/>
      <c r="J16" s="393"/>
      <c r="K16" s="113"/>
      <c r="M16" s="265"/>
      <c r="N16" s="266"/>
      <c r="O16" s="266"/>
      <c r="P16" s="266"/>
      <c r="Q16" s="267"/>
    </row>
    <row r="17" spans="1:17">
      <c r="A17" s="329"/>
      <c r="B17" s="237"/>
      <c r="C17" s="383"/>
      <c r="D17" s="394" t="s">
        <v>152</v>
      </c>
      <c r="E17" s="395"/>
      <c r="F17" s="395"/>
      <c r="G17" s="395"/>
      <c r="H17" s="395"/>
      <c r="I17" s="395"/>
      <c r="J17" s="396"/>
      <c r="K17" s="186"/>
      <c r="M17" s="268"/>
      <c r="N17" s="269"/>
      <c r="O17" s="269"/>
      <c r="P17" s="269"/>
      <c r="Q17" s="270"/>
    </row>
    <row r="18" spans="1:17">
      <c r="A18" s="329"/>
      <c r="C18" s="202"/>
      <c r="D18" s="200"/>
      <c r="E18" s="200"/>
      <c r="F18" s="200"/>
      <c r="G18" s="200"/>
      <c r="H18" s="200"/>
      <c r="I18" s="200"/>
      <c r="J18" s="200"/>
    </row>
    <row r="19" spans="1:17" ht="15" customHeight="1">
      <c r="A19" s="329"/>
      <c r="B19" s="283" t="s">
        <v>142</v>
      </c>
      <c r="C19" s="284" t="s">
        <v>158</v>
      </c>
      <c r="D19" s="397" t="s">
        <v>84</v>
      </c>
      <c r="E19" s="397"/>
      <c r="F19" s="397"/>
      <c r="G19" s="397"/>
      <c r="H19" s="397"/>
      <c r="I19" s="397"/>
      <c r="J19" s="398"/>
      <c r="K19" s="105" t="s">
        <v>10</v>
      </c>
      <c r="M19" s="116" t="s">
        <v>46</v>
      </c>
    </row>
    <row r="20" spans="1:17" ht="14.25" customHeight="1">
      <c r="A20" s="329"/>
      <c r="B20" s="283"/>
      <c r="C20" s="284"/>
      <c r="D20" s="389" t="s">
        <v>85</v>
      </c>
      <c r="E20" s="389"/>
      <c r="F20" s="389"/>
      <c r="G20" s="389"/>
      <c r="H20" s="389"/>
      <c r="I20" s="389"/>
      <c r="J20" s="390"/>
      <c r="K20" s="176"/>
      <c r="M20" s="262"/>
      <c r="N20" s="263"/>
      <c r="O20" s="263"/>
      <c r="P20" s="263"/>
      <c r="Q20" s="264"/>
    </row>
    <row r="21" spans="1:17" ht="14.25" customHeight="1">
      <c r="A21" s="329"/>
      <c r="B21" s="283"/>
      <c r="C21" s="284"/>
      <c r="D21" s="312" t="s">
        <v>86</v>
      </c>
      <c r="E21" s="307"/>
      <c r="F21" s="307"/>
      <c r="G21" s="307"/>
      <c r="H21" s="307"/>
      <c r="I21" s="307"/>
      <c r="J21" s="313"/>
      <c r="K21" s="107"/>
      <c r="M21" s="268"/>
      <c r="N21" s="269"/>
      <c r="O21" s="269"/>
      <c r="P21" s="269"/>
      <c r="Q21" s="270"/>
    </row>
    <row r="22" spans="1:17" ht="18.75" customHeight="1">
      <c r="A22" s="104"/>
      <c r="B22" s="104"/>
      <c r="C22" s="203"/>
      <c r="D22" s="204"/>
      <c r="E22" s="204"/>
      <c r="F22" s="204"/>
      <c r="G22" s="204"/>
      <c r="H22" s="204"/>
      <c r="I22" s="204"/>
      <c r="J22" s="204"/>
      <c r="K22" s="109"/>
    </row>
    <row r="23" spans="1:17" ht="16.5" customHeight="1">
      <c r="A23" s="353" t="s">
        <v>49</v>
      </c>
      <c r="B23" s="235" t="s">
        <v>143</v>
      </c>
      <c r="C23" s="235" t="s">
        <v>159</v>
      </c>
      <c r="D23" s="368" t="s">
        <v>33</v>
      </c>
      <c r="E23" s="369"/>
      <c r="F23" s="369"/>
      <c r="G23" s="369"/>
      <c r="H23" s="369"/>
      <c r="I23" s="369"/>
      <c r="J23" s="370"/>
      <c r="K23" s="110" t="s">
        <v>50</v>
      </c>
      <c r="M23" s="116" t="s">
        <v>46</v>
      </c>
    </row>
    <row r="24" spans="1:17" ht="14.25" customHeight="1">
      <c r="A24" s="354"/>
      <c r="B24" s="236"/>
      <c r="C24" s="236"/>
      <c r="D24" s="289"/>
      <c r="E24" s="290"/>
      <c r="F24" s="290"/>
      <c r="G24" s="290"/>
      <c r="H24" s="290"/>
      <c r="I24" s="290"/>
      <c r="J24" s="291"/>
      <c r="K24" s="177"/>
      <c r="M24" s="262"/>
      <c r="N24" s="263"/>
      <c r="O24" s="263"/>
      <c r="P24" s="263"/>
      <c r="Q24" s="264"/>
    </row>
    <row r="25" spans="1:17" ht="14.25" customHeight="1">
      <c r="A25" s="354"/>
      <c r="B25" s="236"/>
      <c r="C25" s="236"/>
      <c r="D25" s="286"/>
      <c r="E25" s="287"/>
      <c r="F25" s="287"/>
      <c r="G25" s="287"/>
      <c r="H25" s="287"/>
      <c r="I25" s="287"/>
      <c r="J25" s="288"/>
      <c r="K25" s="106"/>
      <c r="M25" s="265"/>
      <c r="N25" s="266"/>
      <c r="O25" s="266"/>
      <c r="P25" s="266"/>
      <c r="Q25" s="267"/>
    </row>
    <row r="26" spans="1:17" ht="14.25" customHeight="1">
      <c r="A26" s="354"/>
      <c r="B26" s="236"/>
      <c r="C26" s="236"/>
      <c r="D26" s="286"/>
      <c r="E26" s="287"/>
      <c r="F26" s="287"/>
      <c r="G26" s="287"/>
      <c r="H26" s="287"/>
      <c r="I26" s="287"/>
      <c r="J26" s="288"/>
      <c r="K26" s="106"/>
      <c r="M26" s="265"/>
      <c r="N26" s="266"/>
      <c r="O26" s="266"/>
      <c r="P26" s="266"/>
      <c r="Q26" s="267"/>
    </row>
    <row r="27" spans="1:17">
      <c r="A27" s="354"/>
      <c r="B27" s="237"/>
      <c r="C27" s="237"/>
      <c r="D27" s="365"/>
      <c r="E27" s="366"/>
      <c r="F27" s="366"/>
      <c r="G27" s="366"/>
      <c r="H27" s="366"/>
      <c r="I27" s="366"/>
      <c r="J27" s="367"/>
      <c r="K27" s="181"/>
      <c r="M27" s="268"/>
      <c r="N27" s="269"/>
      <c r="O27" s="269"/>
      <c r="P27" s="269"/>
      <c r="Q27" s="270"/>
    </row>
    <row r="28" spans="1:17" ht="14.25" customHeight="1">
      <c r="A28" s="104"/>
      <c r="C28" s="205"/>
      <c r="D28" s="200"/>
      <c r="E28" s="200"/>
      <c r="F28" s="200"/>
      <c r="G28" s="200"/>
      <c r="H28" s="200"/>
      <c r="I28" s="200"/>
      <c r="J28" s="200"/>
      <c r="K28" s="111"/>
    </row>
    <row r="29" spans="1:17" ht="21" customHeight="1">
      <c r="A29" s="371" t="s">
        <v>100</v>
      </c>
      <c r="B29" s="381" t="s">
        <v>153</v>
      </c>
      <c r="C29" s="284" t="s">
        <v>154</v>
      </c>
      <c r="D29" s="405" t="s">
        <v>129</v>
      </c>
      <c r="E29" s="406"/>
      <c r="F29" s="406"/>
      <c r="G29" s="406"/>
      <c r="H29" s="406"/>
      <c r="I29" s="406"/>
      <c r="J29" s="407"/>
      <c r="K29" s="114" t="s">
        <v>10</v>
      </c>
      <c r="M29" s="116" t="s">
        <v>46</v>
      </c>
    </row>
    <row r="30" spans="1:17" ht="14.25" customHeight="1">
      <c r="A30" s="371"/>
      <c r="B30" s="381"/>
      <c r="C30" s="284"/>
      <c r="D30" s="408"/>
      <c r="E30" s="409"/>
      <c r="F30" s="409"/>
      <c r="G30" s="409"/>
      <c r="H30" s="409"/>
      <c r="I30" s="409"/>
      <c r="J30" s="410"/>
      <c r="K30" s="107"/>
      <c r="M30" s="262"/>
      <c r="N30" s="263"/>
      <c r="O30" s="263"/>
      <c r="P30" s="263"/>
      <c r="Q30" s="264"/>
    </row>
    <row r="31" spans="1:17">
      <c r="A31" s="371"/>
      <c r="B31" s="381"/>
      <c r="C31" s="284"/>
      <c r="D31" s="346" t="s">
        <v>130</v>
      </c>
      <c r="E31" s="346"/>
      <c r="F31" s="346"/>
      <c r="G31" s="346"/>
      <c r="H31" s="346"/>
      <c r="I31" s="346"/>
      <c r="J31" s="346"/>
      <c r="K31" s="176"/>
      <c r="M31" s="265"/>
      <c r="N31" s="266"/>
      <c r="O31" s="266"/>
      <c r="P31" s="266"/>
      <c r="Q31" s="267"/>
    </row>
    <row r="32" spans="1:17">
      <c r="A32" s="371"/>
      <c r="B32" s="381"/>
      <c r="C32" s="284"/>
      <c r="D32" s="346" t="s">
        <v>131</v>
      </c>
      <c r="E32" s="346"/>
      <c r="F32" s="346"/>
      <c r="G32" s="346"/>
      <c r="H32" s="346"/>
      <c r="I32" s="346"/>
      <c r="J32" s="346"/>
      <c r="K32" s="106"/>
      <c r="M32" s="265"/>
      <c r="N32" s="266"/>
      <c r="O32" s="266"/>
      <c r="P32" s="266"/>
      <c r="Q32" s="267"/>
    </row>
    <row r="33" spans="1:17" ht="17.25" customHeight="1">
      <c r="A33" s="371"/>
      <c r="B33" s="381"/>
      <c r="C33" s="284"/>
      <c r="D33" s="272" t="s">
        <v>132</v>
      </c>
      <c r="E33" s="272"/>
      <c r="F33" s="272"/>
      <c r="G33" s="272"/>
      <c r="H33" s="272"/>
      <c r="I33" s="272"/>
      <c r="J33" s="272"/>
      <c r="K33" s="106"/>
      <c r="M33" s="265"/>
      <c r="N33" s="266"/>
      <c r="O33" s="266"/>
      <c r="P33" s="266"/>
      <c r="Q33" s="267"/>
    </row>
    <row r="34" spans="1:17" ht="14.25" customHeight="1">
      <c r="A34" s="371"/>
      <c r="B34" s="381"/>
      <c r="C34" s="284"/>
      <c r="D34" s="275"/>
      <c r="E34" s="275"/>
      <c r="F34" s="275"/>
      <c r="G34" s="275"/>
      <c r="H34" s="275"/>
      <c r="I34" s="275"/>
      <c r="J34" s="275"/>
      <c r="K34" s="181"/>
      <c r="M34" s="268"/>
      <c r="N34" s="269"/>
      <c r="O34" s="269"/>
      <c r="P34" s="269"/>
      <c r="Q34" s="270"/>
    </row>
    <row r="35" spans="1:17" ht="14.25" customHeight="1">
      <c r="A35" s="371"/>
      <c r="C35" s="202"/>
      <c r="D35" s="200"/>
      <c r="E35" s="200"/>
      <c r="F35" s="200"/>
      <c r="G35" s="200"/>
      <c r="H35" s="200"/>
      <c r="I35" s="200"/>
      <c r="J35" s="200"/>
      <c r="K35" s="111"/>
    </row>
    <row r="36" spans="1:17" s="201" customFormat="1" ht="14.25" customHeight="1">
      <c r="A36" s="371"/>
      <c r="B36" s="381" t="s">
        <v>139</v>
      </c>
      <c r="C36" s="284" t="s">
        <v>155</v>
      </c>
      <c r="D36" s="372" t="s">
        <v>133</v>
      </c>
      <c r="E36" s="373"/>
      <c r="F36" s="373"/>
      <c r="G36" s="373"/>
      <c r="H36" s="373"/>
      <c r="I36" s="373"/>
      <c r="J36" s="374"/>
      <c r="K36" s="114" t="s">
        <v>10</v>
      </c>
      <c r="M36" s="116" t="s">
        <v>46</v>
      </c>
      <c r="N36" s="116"/>
      <c r="O36" s="116"/>
      <c r="P36" s="116"/>
      <c r="Q36" s="116"/>
    </row>
    <row r="37" spans="1:17" ht="18.75" customHeight="1">
      <c r="A37" s="371"/>
      <c r="B37" s="381"/>
      <c r="C37" s="284"/>
      <c r="D37" s="375" t="s">
        <v>134</v>
      </c>
      <c r="E37" s="376"/>
      <c r="F37" s="376"/>
      <c r="G37" s="376"/>
      <c r="H37" s="376"/>
      <c r="I37" s="376"/>
      <c r="J37" s="377"/>
      <c r="K37" s="176"/>
      <c r="M37" s="262"/>
      <c r="N37" s="263"/>
      <c r="O37" s="263"/>
      <c r="P37" s="263"/>
      <c r="Q37" s="264"/>
    </row>
    <row r="38" spans="1:17" ht="14.25" customHeight="1">
      <c r="A38" s="371"/>
      <c r="B38" s="381"/>
      <c r="C38" s="284"/>
      <c r="D38" s="378"/>
      <c r="E38" s="379"/>
      <c r="F38" s="379"/>
      <c r="G38" s="379"/>
      <c r="H38" s="379"/>
      <c r="I38" s="379"/>
      <c r="J38" s="380"/>
      <c r="K38" s="106"/>
      <c r="M38" s="265"/>
      <c r="N38" s="266"/>
      <c r="O38" s="266"/>
      <c r="P38" s="266"/>
      <c r="Q38" s="267"/>
    </row>
    <row r="39" spans="1:17" ht="14.25" customHeight="1">
      <c r="A39" s="371"/>
      <c r="B39" s="381"/>
      <c r="C39" s="284"/>
      <c r="D39" s="345" t="s">
        <v>135</v>
      </c>
      <c r="E39" s="346"/>
      <c r="F39" s="346"/>
      <c r="G39" s="346"/>
      <c r="H39" s="346"/>
      <c r="I39" s="346"/>
      <c r="J39" s="347"/>
      <c r="K39" s="106"/>
      <c r="M39" s="265"/>
      <c r="N39" s="266"/>
      <c r="O39" s="266"/>
      <c r="P39" s="266"/>
      <c r="Q39" s="267"/>
    </row>
    <row r="40" spans="1:17" ht="14.25" customHeight="1">
      <c r="A40" s="371"/>
      <c r="B40" s="381"/>
      <c r="C40" s="284"/>
      <c r="D40" s="345" t="s">
        <v>136</v>
      </c>
      <c r="E40" s="346"/>
      <c r="F40" s="346"/>
      <c r="G40" s="346"/>
      <c r="H40" s="346"/>
      <c r="I40" s="346"/>
      <c r="J40" s="347"/>
      <c r="K40" s="106"/>
      <c r="M40" s="265"/>
      <c r="N40" s="266"/>
      <c r="O40" s="266"/>
      <c r="P40" s="266"/>
      <c r="Q40" s="267"/>
    </row>
    <row r="41" spans="1:17" ht="14.25" customHeight="1">
      <c r="A41" s="371"/>
      <c r="B41" s="381"/>
      <c r="C41" s="284"/>
      <c r="D41" s="345" t="s">
        <v>137</v>
      </c>
      <c r="E41" s="346"/>
      <c r="F41" s="346"/>
      <c r="G41" s="346"/>
      <c r="H41" s="346"/>
      <c r="I41" s="346"/>
      <c r="J41" s="347"/>
      <c r="K41" s="106"/>
      <c r="M41" s="265"/>
      <c r="N41" s="266"/>
      <c r="O41" s="266"/>
      <c r="P41" s="266"/>
      <c r="Q41" s="267"/>
    </row>
    <row r="42" spans="1:17" ht="14.25" customHeight="1">
      <c r="A42" s="371"/>
      <c r="B42" s="381"/>
      <c r="C42" s="284"/>
      <c r="D42" s="394" t="s">
        <v>138</v>
      </c>
      <c r="E42" s="395"/>
      <c r="F42" s="395"/>
      <c r="G42" s="395"/>
      <c r="H42" s="395"/>
      <c r="I42" s="395"/>
      <c r="J42" s="396"/>
      <c r="K42" s="108"/>
      <c r="M42" s="268"/>
      <c r="N42" s="269"/>
      <c r="O42" s="269"/>
      <c r="P42" s="269"/>
      <c r="Q42" s="270"/>
    </row>
    <row r="43" spans="1:17" ht="14.25" customHeight="1">
      <c r="A43" s="104"/>
      <c r="C43" s="202"/>
      <c r="D43" s="206"/>
      <c r="E43" s="206"/>
      <c r="F43" s="206"/>
      <c r="G43" s="206"/>
      <c r="H43" s="206"/>
      <c r="I43" s="206"/>
      <c r="J43" s="206"/>
      <c r="K43" s="111"/>
    </row>
    <row r="44" spans="1:17" ht="15" customHeight="1">
      <c r="A44" s="330" t="s">
        <v>111</v>
      </c>
      <c r="B44" s="283" t="s">
        <v>163</v>
      </c>
      <c r="C44" s="284" t="s">
        <v>156</v>
      </c>
      <c r="D44" s="333" t="s">
        <v>112</v>
      </c>
      <c r="E44" s="334"/>
      <c r="F44" s="334"/>
      <c r="G44" s="334"/>
      <c r="H44" s="334"/>
      <c r="I44" s="334"/>
      <c r="J44" s="335"/>
      <c r="K44" s="112" t="s">
        <v>10</v>
      </c>
      <c r="M44" s="116" t="s">
        <v>46</v>
      </c>
    </row>
    <row r="45" spans="1:17" ht="16.5" customHeight="1">
      <c r="A45" s="331"/>
      <c r="B45" s="283"/>
      <c r="C45" s="284"/>
      <c r="D45" s="336" t="s">
        <v>113</v>
      </c>
      <c r="E45" s="337"/>
      <c r="F45" s="337"/>
      <c r="G45" s="337"/>
      <c r="H45" s="337"/>
      <c r="I45" s="337"/>
      <c r="J45" s="338"/>
      <c r="K45" s="176"/>
      <c r="M45" s="262"/>
      <c r="N45" s="263"/>
      <c r="O45" s="263"/>
      <c r="P45" s="263"/>
      <c r="Q45" s="264"/>
    </row>
    <row r="46" spans="1:17">
      <c r="A46" s="331"/>
      <c r="B46" s="283"/>
      <c r="C46" s="284"/>
      <c r="D46" s="339"/>
      <c r="E46" s="340"/>
      <c r="F46" s="340"/>
      <c r="G46" s="340"/>
      <c r="H46" s="340"/>
      <c r="I46" s="340"/>
      <c r="J46" s="341"/>
      <c r="K46" s="106"/>
      <c r="M46" s="265"/>
      <c r="N46" s="266"/>
      <c r="O46" s="266"/>
      <c r="P46" s="266"/>
      <c r="Q46" s="267"/>
    </row>
    <row r="47" spans="1:17" ht="18" customHeight="1">
      <c r="A47" s="331"/>
      <c r="B47" s="283"/>
      <c r="C47" s="284"/>
      <c r="D47" s="271" t="s">
        <v>114</v>
      </c>
      <c r="E47" s="272"/>
      <c r="F47" s="272"/>
      <c r="G47" s="272"/>
      <c r="H47" s="272"/>
      <c r="I47" s="272"/>
      <c r="J47" s="273"/>
      <c r="K47" s="106"/>
      <c r="M47" s="265"/>
      <c r="N47" s="266"/>
      <c r="O47" s="266"/>
      <c r="P47" s="266"/>
      <c r="Q47" s="267"/>
    </row>
    <row r="48" spans="1:17" ht="14.25" customHeight="1">
      <c r="A48" s="331"/>
      <c r="B48" s="283"/>
      <c r="C48" s="284"/>
      <c r="D48" s="271"/>
      <c r="E48" s="272"/>
      <c r="F48" s="272"/>
      <c r="G48" s="272"/>
      <c r="H48" s="272"/>
      <c r="I48" s="272"/>
      <c r="J48" s="273"/>
      <c r="K48" s="106"/>
      <c r="M48" s="265"/>
      <c r="N48" s="266"/>
      <c r="O48" s="266"/>
      <c r="P48" s="266"/>
      <c r="Q48" s="267"/>
    </row>
    <row r="49" spans="1:17" ht="40.5" customHeight="1">
      <c r="A49" s="331"/>
      <c r="B49" s="283"/>
      <c r="C49" s="284"/>
      <c r="D49" s="411" t="s">
        <v>223</v>
      </c>
      <c r="E49" s="412"/>
      <c r="F49" s="412"/>
      <c r="G49" s="412"/>
      <c r="H49" s="412"/>
      <c r="I49" s="412"/>
      <c r="J49" s="413"/>
      <c r="K49" s="106"/>
      <c r="M49" s="265"/>
      <c r="N49" s="266"/>
      <c r="O49" s="266"/>
      <c r="P49" s="266"/>
      <c r="Q49" s="267"/>
    </row>
    <row r="50" spans="1:17" ht="36.75" customHeight="1">
      <c r="A50" s="331"/>
      <c r="B50" s="283"/>
      <c r="C50" s="284"/>
      <c r="D50" s="414" t="s">
        <v>224</v>
      </c>
      <c r="E50" s="415"/>
      <c r="F50" s="415"/>
      <c r="G50" s="415"/>
      <c r="H50" s="415"/>
      <c r="I50" s="415"/>
      <c r="J50" s="416"/>
      <c r="K50" s="181"/>
      <c r="M50" s="268"/>
      <c r="N50" s="269"/>
      <c r="O50" s="269"/>
      <c r="P50" s="269"/>
      <c r="Q50" s="270"/>
    </row>
    <row r="51" spans="1:17" ht="14.25" customHeight="1">
      <c r="A51" s="331"/>
      <c r="C51" s="202"/>
      <c r="D51" s="200"/>
      <c r="E51" s="200"/>
      <c r="F51" s="200"/>
      <c r="G51" s="200"/>
      <c r="H51" s="200"/>
      <c r="I51" s="200"/>
      <c r="J51" s="200"/>
      <c r="K51" s="111"/>
    </row>
    <row r="52" spans="1:17" s="201" customFormat="1" ht="14.25" customHeight="1">
      <c r="A52" s="331"/>
      <c r="B52" s="283" t="s">
        <v>162</v>
      </c>
      <c r="C52" s="284" t="s">
        <v>161</v>
      </c>
      <c r="D52" s="333" t="s">
        <v>115</v>
      </c>
      <c r="E52" s="334"/>
      <c r="F52" s="334"/>
      <c r="G52" s="334"/>
      <c r="H52" s="334"/>
      <c r="I52" s="334"/>
      <c r="J52" s="335"/>
      <c r="K52" s="114" t="s">
        <v>10</v>
      </c>
      <c r="M52" s="116" t="s">
        <v>46</v>
      </c>
      <c r="N52" s="116"/>
      <c r="O52" s="116"/>
      <c r="P52" s="116"/>
      <c r="Q52" s="116"/>
    </row>
    <row r="53" spans="1:17" ht="14.25" customHeight="1">
      <c r="A53" s="331"/>
      <c r="B53" s="283"/>
      <c r="C53" s="284"/>
      <c r="D53" s="336" t="s">
        <v>116</v>
      </c>
      <c r="E53" s="337"/>
      <c r="F53" s="337"/>
      <c r="G53" s="337"/>
      <c r="H53" s="337"/>
      <c r="I53" s="337"/>
      <c r="J53" s="338"/>
      <c r="K53" s="176"/>
      <c r="M53" s="342"/>
      <c r="N53" s="342"/>
      <c r="O53" s="342"/>
      <c r="P53" s="342"/>
      <c r="Q53" s="342"/>
    </row>
    <row r="54" spans="1:17" ht="14.25" customHeight="1">
      <c r="A54" s="331"/>
      <c r="B54" s="283"/>
      <c r="C54" s="284"/>
      <c r="D54" s="339"/>
      <c r="E54" s="340"/>
      <c r="F54" s="340"/>
      <c r="G54" s="340"/>
      <c r="H54" s="340"/>
      <c r="I54" s="340"/>
      <c r="J54" s="341"/>
      <c r="K54" s="106"/>
      <c r="M54" s="342"/>
      <c r="N54" s="342"/>
      <c r="O54" s="342"/>
      <c r="P54" s="342"/>
      <c r="Q54" s="342"/>
    </row>
    <row r="55" spans="1:17" ht="20.25" customHeight="1">
      <c r="A55" s="331"/>
      <c r="B55" s="283"/>
      <c r="C55" s="284"/>
      <c r="D55" s="271" t="s">
        <v>117</v>
      </c>
      <c r="E55" s="272"/>
      <c r="F55" s="272"/>
      <c r="G55" s="272"/>
      <c r="H55" s="272"/>
      <c r="I55" s="272"/>
      <c r="J55" s="273"/>
      <c r="K55" s="106"/>
      <c r="M55" s="342"/>
      <c r="N55" s="342"/>
      <c r="O55" s="342"/>
      <c r="P55" s="342"/>
      <c r="Q55" s="342"/>
    </row>
    <row r="56" spans="1:17" ht="14.25" customHeight="1">
      <c r="A56" s="331"/>
      <c r="B56" s="283"/>
      <c r="C56" s="284"/>
      <c r="D56" s="271"/>
      <c r="E56" s="272"/>
      <c r="F56" s="272"/>
      <c r="G56" s="272"/>
      <c r="H56" s="272"/>
      <c r="I56" s="272"/>
      <c r="J56" s="273"/>
      <c r="K56" s="106"/>
      <c r="M56" s="342"/>
      <c r="N56" s="342"/>
      <c r="O56" s="342"/>
      <c r="P56" s="342"/>
      <c r="Q56" s="342"/>
    </row>
    <row r="57" spans="1:17" ht="17.25" customHeight="1">
      <c r="A57" s="331"/>
      <c r="B57" s="283"/>
      <c r="C57" s="284"/>
      <c r="D57" s="359" t="s">
        <v>160</v>
      </c>
      <c r="E57" s="360"/>
      <c r="F57" s="360"/>
      <c r="G57" s="360"/>
      <c r="H57" s="360"/>
      <c r="I57" s="360"/>
      <c r="J57" s="361"/>
      <c r="K57" s="106"/>
      <c r="M57" s="342"/>
      <c r="N57" s="342"/>
      <c r="O57" s="342"/>
      <c r="P57" s="342"/>
      <c r="Q57" s="342"/>
    </row>
    <row r="58" spans="1:17" ht="14.25" customHeight="1">
      <c r="A58" s="331"/>
      <c r="B58" s="283"/>
      <c r="C58" s="284"/>
      <c r="D58" s="362"/>
      <c r="E58" s="363"/>
      <c r="F58" s="363"/>
      <c r="G58" s="363"/>
      <c r="H58" s="363"/>
      <c r="I58" s="363"/>
      <c r="J58" s="364"/>
      <c r="K58" s="108"/>
      <c r="M58" s="342"/>
      <c r="N58" s="342"/>
      <c r="O58" s="342"/>
      <c r="P58" s="342"/>
      <c r="Q58" s="342"/>
    </row>
    <row r="59" spans="1:17" ht="14.25" customHeight="1">
      <c r="A59" s="331"/>
      <c r="C59" s="202"/>
      <c r="D59" s="206"/>
      <c r="E59" s="206"/>
      <c r="F59" s="206"/>
      <c r="G59" s="206"/>
      <c r="H59" s="206"/>
      <c r="I59" s="206"/>
      <c r="J59" s="206"/>
      <c r="K59" s="111"/>
    </row>
    <row r="60" spans="1:17" s="201" customFormat="1" ht="14.25" customHeight="1">
      <c r="A60" s="331"/>
      <c r="B60" s="235" t="s">
        <v>110</v>
      </c>
      <c r="C60" s="238" t="s">
        <v>164</v>
      </c>
      <c r="D60" s="343" t="s">
        <v>220</v>
      </c>
      <c r="E60" s="285"/>
      <c r="F60" s="285"/>
      <c r="G60" s="285"/>
      <c r="H60" s="285"/>
      <c r="I60" s="285"/>
      <c r="J60" s="344"/>
      <c r="K60" s="115" t="s">
        <v>10</v>
      </c>
      <c r="M60" s="116" t="s">
        <v>46</v>
      </c>
      <c r="N60" s="116"/>
      <c r="O60" s="116"/>
      <c r="P60" s="116"/>
      <c r="Q60" s="116"/>
    </row>
    <row r="61" spans="1:17" ht="14.25" customHeight="1">
      <c r="A61" s="331"/>
      <c r="B61" s="236"/>
      <c r="C61" s="239"/>
      <c r="D61" s="399" t="s">
        <v>19</v>
      </c>
      <c r="E61" s="400"/>
      <c r="F61" s="400"/>
      <c r="G61" s="400"/>
      <c r="H61" s="400"/>
      <c r="I61" s="400"/>
      <c r="J61" s="401"/>
      <c r="K61" s="176"/>
      <c r="M61" s="262"/>
      <c r="N61" s="263"/>
      <c r="O61" s="263"/>
      <c r="P61" s="263"/>
      <c r="Q61" s="264"/>
    </row>
    <row r="62" spans="1:17" ht="14.25" customHeight="1">
      <c r="A62" s="331"/>
      <c r="B62" s="236"/>
      <c r="C62" s="239"/>
      <c r="D62" s="402" t="s">
        <v>221</v>
      </c>
      <c r="E62" s="403"/>
      <c r="F62" s="403"/>
      <c r="G62" s="403"/>
      <c r="H62" s="403"/>
      <c r="I62" s="403"/>
      <c r="J62" s="404"/>
      <c r="K62" s="106"/>
      <c r="M62" s="265"/>
      <c r="N62" s="266"/>
      <c r="O62" s="266"/>
      <c r="P62" s="266"/>
      <c r="Q62" s="267"/>
    </row>
    <row r="63" spans="1:17" ht="14.25" customHeight="1">
      <c r="A63" s="331"/>
      <c r="B63" s="236"/>
      <c r="C63" s="239"/>
      <c r="D63" s="402"/>
      <c r="E63" s="403"/>
      <c r="F63" s="403"/>
      <c r="G63" s="403"/>
      <c r="H63" s="403"/>
      <c r="I63" s="403"/>
      <c r="J63" s="404"/>
      <c r="K63" s="106"/>
      <c r="M63" s="265"/>
      <c r="N63" s="266"/>
      <c r="O63" s="266"/>
      <c r="P63" s="266"/>
      <c r="Q63" s="267"/>
    </row>
    <row r="64" spans="1:17" ht="18" customHeight="1">
      <c r="A64" s="331"/>
      <c r="B64" s="236"/>
      <c r="C64" s="239"/>
      <c r="D64" s="271" t="s">
        <v>222</v>
      </c>
      <c r="E64" s="272"/>
      <c r="F64" s="272"/>
      <c r="G64" s="272"/>
      <c r="H64" s="272"/>
      <c r="I64" s="272"/>
      <c r="J64" s="273"/>
      <c r="K64" s="106"/>
      <c r="M64" s="265"/>
      <c r="N64" s="266"/>
      <c r="O64" s="266"/>
      <c r="P64" s="266"/>
      <c r="Q64" s="267"/>
    </row>
    <row r="65" spans="1:17" ht="14.25" customHeight="1">
      <c r="A65" s="332"/>
      <c r="B65" s="237"/>
      <c r="C65" s="240"/>
      <c r="D65" s="274"/>
      <c r="E65" s="275"/>
      <c r="F65" s="275"/>
      <c r="G65" s="275"/>
      <c r="H65" s="275"/>
      <c r="I65" s="275"/>
      <c r="J65" s="276"/>
      <c r="K65" s="108"/>
      <c r="M65" s="268"/>
      <c r="N65" s="269"/>
      <c r="O65" s="269"/>
      <c r="P65" s="269"/>
      <c r="Q65" s="270"/>
    </row>
    <row r="66" spans="1:17" ht="14.25" customHeight="1">
      <c r="C66" s="202"/>
      <c r="D66" s="200"/>
      <c r="E66" s="200"/>
      <c r="F66" s="200"/>
      <c r="G66" s="200"/>
      <c r="H66" s="200"/>
      <c r="I66" s="200"/>
      <c r="J66" s="200"/>
      <c r="K66" s="111"/>
    </row>
    <row r="67" spans="1:17" s="201" customFormat="1" ht="14.25" customHeight="1">
      <c r="A67" s="348" t="s">
        <v>101</v>
      </c>
      <c r="B67" s="283" t="s">
        <v>110</v>
      </c>
      <c r="C67" s="284" t="s">
        <v>167</v>
      </c>
      <c r="D67" s="355" t="s">
        <v>165</v>
      </c>
      <c r="E67" s="355"/>
      <c r="F67" s="355"/>
      <c r="G67" s="355"/>
      <c r="H67" s="355"/>
      <c r="I67" s="355"/>
      <c r="J67" s="355"/>
      <c r="K67" s="115" t="s">
        <v>10</v>
      </c>
      <c r="M67" s="116" t="s">
        <v>46</v>
      </c>
      <c r="N67" s="116"/>
      <c r="O67" s="116"/>
      <c r="P67" s="116"/>
      <c r="Q67" s="116"/>
    </row>
    <row r="68" spans="1:17" ht="14.25" customHeight="1">
      <c r="A68" s="348"/>
      <c r="B68" s="283"/>
      <c r="C68" s="284"/>
      <c r="D68" s="356" t="s">
        <v>19</v>
      </c>
      <c r="E68" s="357"/>
      <c r="F68" s="357"/>
      <c r="G68" s="357"/>
      <c r="H68" s="357"/>
      <c r="I68" s="357"/>
      <c r="J68" s="358"/>
      <c r="K68" s="176"/>
      <c r="M68" s="262"/>
      <c r="N68" s="263"/>
      <c r="O68" s="263"/>
      <c r="P68" s="263"/>
      <c r="Q68" s="264"/>
    </row>
    <row r="69" spans="1:17" ht="14.25" customHeight="1">
      <c r="A69" s="348"/>
      <c r="B69" s="283"/>
      <c r="C69" s="284"/>
      <c r="D69" s="271" t="s">
        <v>212</v>
      </c>
      <c r="E69" s="272"/>
      <c r="F69" s="272"/>
      <c r="G69" s="272"/>
      <c r="H69" s="272"/>
      <c r="I69" s="272"/>
      <c r="J69" s="272"/>
      <c r="K69" s="117"/>
      <c r="M69" s="265"/>
      <c r="N69" s="266"/>
      <c r="O69" s="266"/>
      <c r="P69" s="266"/>
      <c r="Q69" s="267"/>
    </row>
    <row r="70" spans="1:17" ht="18" customHeight="1">
      <c r="A70" s="348"/>
      <c r="B70" s="283"/>
      <c r="C70" s="284"/>
      <c r="D70" s="271"/>
      <c r="E70" s="272"/>
      <c r="F70" s="272"/>
      <c r="G70" s="272"/>
      <c r="H70" s="272"/>
      <c r="I70" s="272"/>
      <c r="J70" s="272"/>
      <c r="K70" s="106"/>
      <c r="M70" s="265"/>
      <c r="N70" s="266"/>
      <c r="O70" s="266"/>
      <c r="P70" s="266"/>
      <c r="Q70" s="267"/>
    </row>
    <row r="71" spans="1:17" ht="17.25" customHeight="1">
      <c r="A71" s="348"/>
      <c r="B71" s="283"/>
      <c r="C71" s="284"/>
      <c r="D71" s="359" t="s">
        <v>166</v>
      </c>
      <c r="E71" s="360"/>
      <c r="F71" s="360"/>
      <c r="G71" s="360"/>
      <c r="H71" s="360"/>
      <c r="I71" s="360"/>
      <c r="J71" s="360"/>
      <c r="K71" s="106"/>
      <c r="M71" s="265"/>
      <c r="N71" s="266"/>
      <c r="O71" s="266"/>
      <c r="P71" s="266"/>
      <c r="Q71" s="267"/>
    </row>
    <row r="72" spans="1:17" ht="17.25" customHeight="1">
      <c r="A72" s="348"/>
      <c r="B72" s="283"/>
      <c r="C72" s="284"/>
      <c r="D72" s="362"/>
      <c r="E72" s="363"/>
      <c r="F72" s="363"/>
      <c r="G72" s="363"/>
      <c r="H72" s="363"/>
      <c r="I72" s="363"/>
      <c r="J72" s="363"/>
      <c r="K72" s="108"/>
      <c r="M72" s="268"/>
      <c r="N72" s="269"/>
      <c r="O72" s="269"/>
      <c r="P72" s="269"/>
      <c r="Q72" s="270"/>
    </row>
    <row r="73" spans="1:17" ht="14.25" customHeight="1">
      <c r="C73" s="202"/>
      <c r="D73" s="200"/>
      <c r="E73" s="200"/>
      <c r="F73" s="200"/>
      <c r="G73" s="200"/>
      <c r="H73" s="200"/>
      <c r="I73" s="200"/>
      <c r="J73" s="200"/>
      <c r="K73" s="111"/>
    </row>
    <row r="74" spans="1:17" s="201" customFormat="1" ht="15" customHeight="1">
      <c r="A74" s="417" t="s">
        <v>102</v>
      </c>
      <c r="B74" s="235" t="s">
        <v>107</v>
      </c>
      <c r="C74" s="238" t="s">
        <v>168</v>
      </c>
      <c r="D74" s="323" t="s">
        <v>103</v>
      </c>
      <c r="E74" s="321"/>
      <c r="F74" s="321"/>
      <c r="G74" s="321"/>
      <c r="H74" s="321"/>
      <c r="I74" s="321"/>
      <c r="J74" s="324"/>
      <c r="K74" s="114" t="s">
        <v>10</v>
      </c>
      <c r="M74" s="116" t="s">
        <v>46</v>
      </c>
      <c r="N74" s="116"/>
      <c r="O74" s="116"/>
      <c r="P74" s="116"/>
      <c r="Q74" s="116"/>
    </row>
    <row r="75" spans="1:17" s="201" customFormat="1" ht="15" customHeight="1">
      <c r="A75" s="418"/>
      <c r="B75" s="236"/>
      <c r="C75" s="239"/>
      <c r="D75" s="419"/>
      <c r="E75" s="322"/>
      <c r="F75" s="322"/>
      <c r="G75" s="322"/>
      <c r="H75" s="322"/>
      <c r="I75" s="322"/>
      <c r="J75" s="420"/>
      <c r="K75" s="107"/>
      <c r="M75" s="262"/>
      <c r="N75" s="263"/>
      <c r="O75" s="263"/>
      <c r="P75" s="263"/>
      <c r="Q75" s="264"/>
    </row>
    <row r="76" spans="1:17" ht="14.25" customHeight="1">
      <c r="A76" s="418"/>
      <c r="B76" s="236"/>
      <c r="C76" s="239"/>
      <c r="D76" s="356" t="s">
        <v>104</v>
      </c>
      <c r="E76" s="357"/>
      <c r="F76" s="357"/>
      <c r="G76" s="357"/>
      <c r="H76" s="357"/>
      <c r="I76" s="357"/>
      <c r="J76" s="358"/>
      <c r="K76" s="176"/>
      <c r="M76" s="265"/>
      <c r="N76" s="266"/>
      <c r="O76" s="266"/>
      <c r="P76" s="266"/>
      <c r="Q76" s="267"/>
    </row>
    <row r="77" spans="1:17" ht="14.25" customHeight="1">
      <c r="A77" s="418"/>
      <c r="B77" s="236"/>
      <c r="C77" s="239"/>
      <c r="D77" s="345" t="s">
        <v>105</v>
      </c>
      <c r="E77" s="346"/>
      <c r="F77" s="346"/>
      <c r="G77" s="346"/>
      <c r="H77" s="346"/>
      <c r="I77" s="346"/>
      <c r="J77" s="347"/>
      <c r="K77" s="117"/>
      <c r="M77" s="265"/>
      <c r="N77" s="266"/>
      <c r="O77" s="266"/>
      <c r="P77" s="266"/>
      <c r="Q77" s="267"/>
    </row>
    <row r="78" spans="1:17">
      <c r="A78" s="418"/>
      <c r="B78" s="237"/>
      <c r="C78" s="240"/>
      <c r="D78" s="394" t="s">
        <v>106</v>
      </c>
      <c r="E78" s="395"/>
      <c r="F78" s="395"/>
      <c r="G78" s="395"/>
      <c r="H78" s="395"/>
      <c r="I78" s="395"/>
      <c r="J78" s="396"/>
      <c r="K78" s="107"/>
      <c r="M78" s="268"/>
      <c r="N78" s="269"/>
      <c r="O78" s="269"/>
      <c r="P78" s="269"/>
      <c r="Q78" s="270"/>
    </row>
    <row r="79" spans="1:17">
      <c r="A79" s="418"/>
      <c r="C79" s="202"/>
      <c r="D79" s="200"/>
      <c r="E79" s="200"/>
      <c r="F79" s="200"/>
      <c r="G79" s="200"/>
      <c r="H79" s="200"/>
      <c r="I79" s="200"/>
      <c r="J79" s="200"/>
      <c r="K79" s="111"/>
    </row>
    <row r="80" spans="1:17" s="201" customFormat="1" ht="15" customHeight="1">
      <c r="A80" s="418"/>
      <c r="B80" s="283" t="s">
        <v>171</v>
      </c>
      <c r="C80" s="284" t="s">
        <v>170</v>
      </c>
      <c r="D80" s="421" t="s">
        <v>108</v>
      </c>
      <c r="E80" s="422"/>
      <c r="F80" s="422"/>
      <c r="G80" s="422"/>
      <c r="H80" s="422"/>
      <c r="I80" s="422"/>
      <c r="J80" s="423"/>
      <c r="K80" s="114" t="s">
        <v>10</v>
      </c>
      <c r="M80" s="116" t="s">
        <v>46</v>
      </c>
      <c r="N80" s="116"/>
      <c r="O80" s="116"/>
      <c r="P80" s="116"/>
      <c r="Q80" s="116"/>
    </row>
    <row r="81" spans="1:17" s="201" customFormat="1" ht="15">
      <c r="A81" s="418"/>
      <c r="B81" s="283"/>
      <c r="C81" s="284"/>
      <c r="D81" s="424"/>
      <c r="E81" s="425"/>
      <c r="F81" s="425"/>
      <c r="G81" s="425"/>
      <c r="H81" s="425"/>
      <c r="I81" s="425"/>
      <c r="J81" s="426"/>
      <c r="K81" s="107"/>
      <c r="M81" s="262"/>
      <c r="N81" s="263"/>
      <c r="O81" s="263"/>
      <c r="P81" s="263"/>
      <c r="Q81" s="264"/>
    </row>
    <row r="82" spans="1:17">
      <c r="A82" s="418"/>
      <c r="B82" s="283"/>
      <c r="C82" s="284"/>
      <c r="D82" s="289" t="s">
        <v>145</v>
      </c>
      <c r="E82" s="290"/>
      <c r="F82" s="290"/>
      <c r="G82" s="290"/>
      <c r="H82" s="290"/>
      <c r="I82" s="290"/>
      <c r="J82" s="291"/>
      <c r="K82" s="176"/>
      <c r="M82" s="265"/>
      <c r="N82" s="266"/>
      <c r="O82" s="266"/>
      <c r="P82" s="266"/>
      <c r="Q82" s="267"/>
    </row>
    <row r="83" spans="1:17">
      <c r="A83" s="418"/>
      <c r="B83" s="283"/>
      <c r="C83" s="284"/>
      <c r="D83" s="286" t="s">
        <v>213</v>
      </c>
      <c r="E83" s="287"/>
      <c r="F83" s="287"/>
      <c r="G83" s="287"/>
      <c r="H83" s="287"/>
      <c r="I83" s="287"/>
      <c r="J83" s="288"/>
      <c r="K83" s="106"/>
      <c r="M83" s="265"/>
      <c r="N83" s="266"/>
      <c r="O83" s="266"/>
      <c r="P83" s="266"/>
      <c r="Q83" s="267"/>
    </row>
    <row r="84" spans="1:17">
      <c r="A84" s="418"/>
      <c r="B84" s="283"/>
      <c r="C84" s="284"/>
      <c r="D84" s="433" t="s">
        <v>169</v>
      </c>
      <c r="E84" s="434"/>
      <c r="F84" s="434"/>
      <c r="G84" s="434"/>
      <c r="H84" s="434"/>
      <c r="I84" s="434"/>
      <c r="J84" s="434"/>
      <c r="K84" s="107"/>
      <c r="M84" s="268"/>
      <c r="N84" s="269"/>
      <c r="O84" s="269"/>
      <c r="P84" s="269"/>
      <c r="Q84" s="270"/>
    </row>
    <row r="85" spans="1:17">
      <c r="A85" s="418"/>
      <c r="C85" s="202"/>
      <c r="D85" s="200"/>
      <c r="E85" s="200"/>
      <c r="F85" s="200"/>
      <c r="G85" s="200"/>
      <c r="H85" s="200"/>
      <c r="I85" s="200"/>
      <c r="J85" s="200"/>
      <c r="K85" s="111"/>
    </row>
    <row r="86" spans="1:17" s="201" customFormat="1" ht="15" customHeight="1">
      <c r="A86" s="418"/>
      <c r="B86" s="283" t="s">
        <v>175</v>
      </c>
      <c r="C86" s="284" t="s">
        <v>174</v>
      </c>
      <c r="D86" s="427" t="s">
        <v>208</v>
      </c>
      <c r="E86" s="428"/>
      <c r="F86" s="428"/>
      <c r="G86" s="428"/>
      <c r="H86" s="428"/>
      <c r="I86" s="428"/>
      <c r="J86" s="429"/>
      <c r="K86" s="114" t="s">
        <v>10</v>
      </c>
      <c r="M86" s="116" t="s">
        <v>46</v>
      </c>
      <c r="N86" s="116"/>
      <c r="O86" s="116"/>
      <c r="P86" s="116"/>
      <c r="Q86" s="116"/>
    </row>
    <row r="87" spans="1:17" s="201" customFormat="1" ht="15" customHeight="1">
      <c r="A87" s="418"/>
      <c r="B87" s="283"/>
      <c r="C87" s="284"/>
      <c r="D87" s="430"/>
      <c r="E87" s="431"/>
      <c r="F87" s="431"/>
      <c r="G87" s="431"/>
      <c r="H87" s="431"/>
      <c r="I87" s="431"/>
      <c r="J87" s="432"/>
      <c r="K87" s="107"/>
      <c r="M87" s="262"/>
      <c r="N87" s="263"/>
      <c r="O87" s="263"/>
      <c r="P87" s="263"/>
      <c r="Q87" s="264"/>
    </row>
    <row r="88" spans="1:17" ht="14.25" customHeight="1">
      <c r="A88" s="418"/>
      <c r="B88" s="283"/>
      <c r="C88" s="284"/>
      <c r="D88" s="356" t="s">
        <v>109</v>
      </c>
      <c r="E88" s="357"/>
      <c r="F88" s="357"/>
      <c r="G88" s="357"/>
      <c r="H88" s="357"/>
      <c r="I88" s="357"/>
      <c r="J88" s="358"/>
      <c r="K88" s="176"/>
      <c r="M88" s="265"/>
      <c r="N88" s="266"/>
      <c r="O88" s="266"/>
      <c r="P88" s="266"/>
      <c r="Q88" s="267"/>
    </row>
    <row r="89" spans="1:17" ht="14.25" customHeight="1">
      <c r="A89" s="418"/>
      <c r="B89" s="283"/>
      <c r="C89" s="284"/>
      <c r="D89" s="271" t="s">
        <v>172</v>
      </c>
      <c r="E89" s="272"/>
      <c r="F89" s="272"/>
      <c r="G89" s="272"/>
      <c r="H89" s="272"/>
      <c r="I89" s="272"/>
      <c r="J89" s="273"/>
      <c r="K89" s="106"/>
      <c r="M89" s="265"/>
      <c r="N89" s="266"/>
      <c r="O89" s="266"/>
      <c r="P89" s="266"/>
      <c r="Q89" s="267"/>
    </row>
    <row r="90" spans="1:17" ht="17.25" customHeight="1">
      <c r="A90" s="418"/>
      <c r="B90" s="283"/>
      <c r="C90" s="284"/>
      <c r="D90" s="271"/>
      <c r="E90" s="272"/>
      <c r="F90" s="272"/>
      <c r="G90" s="272"/>
      <c r="H90" s="272"/>
      <c r="I90" s="272"/>
      <c r="J90" s="273"/>
      <c r="K90" s="106"/>
      <c r="M90" s="265"/>
      <c r="N90" s="266"/>
      <c r="O90" s="266"/>
      <c r="P90" s="266"/>
      <c r="Q90" s="267"/>
    </row>
    <row r="91" spans="1:17" ht="19.5" customHeight="1">
      <c r="A91" s="418"/>
      <c r="B91" s="283"/>
      <c r="C91" s="284"/>
      <c r="D91" s="271" t="s">
        <v>173</v>
      </c>
      <c r="E91" s="272"/>
      <c r="F91" s="272"/>
      <c r="G91" s="272"/>
      <c r="H91" s="272"/>
      <c r="I91" s="272"/>
      <c r="J91" s="273"/>
      <c r="K91" s="106"/>
      <c r="M91" s="265"/>
      <c r="N91" s="266"/>
      <c r="O91" s="266"/>
      <c r="P91" s="266"/>
      <c r="Q91" s="267"/>
    </row>
    <row r="92" spans="1:17" ht="14.25" customHeight="1">
      <c r="A92" s="418"/>
      <c r="B92" s="283"/>
      <c r="C92" s="284"/>
      <c r="D92" s="274"/>
      <c r="E92" s="275"/>
      <c r="F92" s="275"/>
      <c r="G92" s="275"/>
      <c r="H92" s="275"/>
      <c r="I92" s="275"/>
      <c r="J92" s="276"/>
      <c r="K92" s="108"/>
      <c r="M92" s="268"/>
      <c r="N92" s="269"/>
      <c r="O92" s="269"/>
      <c r="P92" s="269"/>
      <c r="Q92" s="270"/>
    </row>
    <row r="93" spans="1:17" ht="16.5">
      <c r="C93" s="202"/>
      <c r="D93" s="200"/>
      <c r="E93" s="200"/>
      <c r="F93" s="200"/>
      <c r="G93" s="200"/>
      <c r="H93" s="200"/>
      <c r="I93" s="200"/>
      <c r="J93" s="200"/>
      <c r="K93" s="111"/>
    </row>
    <row r="94" spans="1:17" s="201" customFormat="1" ht="15" customHeight="1">
      <c r="A94" s="314" t="s">
        <v>2</v>
      </c>
      <c r="B94" s="235" t="s">
        <v>97</v>
      </c>
      <c r="C94" s="238" t="s">
        <v>177</v>
      </c>
      <c r="D94" s="323" t="s">
        <v>12</v>
      </c>
      <c r="E94" s="321"/>
      <c r="F94" s="321"/>
      <c r="G94" s="321"/>
      <c r="H94" s="321"/>
      <c r="I94" s="321"/>
      <c r="J94" s="324"/>
      <c r="K94" s="114" t="s">
        <v>10</v>
      </c>
      <c r="M94" s="116" t="s">
        <v>46</v>
      </c>
      <c r="N94" s="116"/>
      <c r="O94" s="116"/>
      <c r="P94" s="116"/>
      <c r="Q94" s="116"/>
    </row>
    <row r="95" spans="1:17" s="201" customFormat="1" ht="15">
      <c r="A95" s="315"/>
      <c r="B95" s="236"/>
      <c r="C95" s="239"/>
      <c r="D95" s="325"/>
      <c r="E95" s="326"/>
      <c r="F95" s="326"/>
      <c r="G95" s="326"/>
      <c r="H95" s="326"/>
      <c r="I95" s="326"/>
      <c r="J95" s="327"/>
      <c r="K95" s="107"/>
      <c r="M95" s="262"/>
      <c r="N95" s="263"/>
      <c r="O95" s="263"/>
      <c r="P95" s="263"/>
      <c r="Q95" s="264"/>
    </row>
    <row r="96" spans="1:17">
      <c r="A96" s="315"/>
      <c r="B96" s="236"/>
      <c r="C96" s="239"/>
      <c r="D96" s="317" t="s">
        <v>11</v>
      </c>
      <c r="E96" s="318"/>
      <c r="F96" s="318"/>
      <c r="G96" s="318"/>
      <c r="H96" s="318"/>
      <c r="I96" s="318"/>
      <c r="J96" s="318"/>
      <c r="K96" s="179"/>
      <c r="M96" s="265"/>
      <c r="N96" s="266"/>
      <c r="O96" s="266"/>
      <c r="P96" s="266"/>
      <c r="Q96" s="267"/>
    </row>
    <row r="97" spans="1:17" ht="14.25" customHeight="1">
      <c r="A97" s="315"/>
      <c r="B97" s="236"/>
      <c r="C97" s="239"/>
      <c r="D97" s="319" t="s">
        <v>78</v>
      </c>
      <c r="E97" s="319"/>
      <c r="F97" s="319"/>
      <c r="G97" s="319"/>
      <c r="H97" s="319"/>
      <c r="I97" s="319"/>
      <c r="J97" s="319"/>
      <c r="K97" s="106"/>
      <c r="M97" s="265"/>
      <c r="N97" s="266"/>
      <c r="O97" s="266"/>
      <c r="P97" s="266"/>
      <c r="Q97" s="267"/>
    </row>
    <row r="98" spans="1:17">
      <c r="A98" s="315"/>
      <c r="B98" s="237"/>
      <c r="C98" s="240"/>
      <c r="D98" s="320"/>
      <c r="E98" s="320"/>
      <c r="F98" s="320"/>
      <c r="G98" s="320"/>
      <c r="H98" s="320"/>
      <c r="I98" s="320"/>
      <c r="J98" s="320"/>
      <c r="K98" s="108"/>
      <c r="M98" s="268"/>
      <c r="N98" s="269"/>
      <c r="O98" s="269"/>
      <c r="P98" s="269"/>
      <c r="Q98" s="270"/>
    </row>
    <row r="99" spans="1:17">
      <c r="A99" s="315"/>
      <c r="C99" s="202"/>
      <c r="D99" s="200"/>
      <c r="E99" s="200"/>
      <c r="F99" s="200"/>
      <c r="G99" s="200"/>
      <c r="H99" s="200"/>
      <c r="I99" s="200"/>
      <c r="J99" s="200"/>
      <c r="K99" s="111"/>
    </row>
    <row r="100" spans="1:17" s="201" customFormat="1" ht="15" customHeight="1">
      <c r="A100" s="315"/>
      <c r="B100" s="235" t="s">
        <v>98</v>
      </c>
      <c r="C100" s="238" t="s">
        <v>176</v>
      </c>
      <c r="D100" s="321" t="s">
        <v>209</v>
      </c>
      <c r="E100" s="321"/>
      <c r="F100" s="321"/>
      <c r="G100" s="321"/>
      <c r="H100" s="321"/>
      <c r="I100" s="321"/>
      <c r="J100" s="321"/>
      <c r="K100" s="114" t="s">
        <v>10</v>
      </c>
      <c r="M100" s="116" t="s">
        <v>46</v>
      </c>
      <c r="N100" s="116"/>
      <c r="O100" s="116"/>
      <c r="P100" s="116"/>
      <c r="Q100" s="116"/>
    </row>
    <row r="101" spans="1:17" ht="14.25" customHeight="1">
      <c r="A101" s="315"/>
      <c r="B101" s="236"/>
      <c r="C101" s="239"/>
      <c r="D101" s="322"/>
      <c r="E101" s="322"/>
      <c r="F101" s="322"/>
      <c r="G101" s="322"/>
      <c r="H101" s="322"/>
      <c r="I101" s="322"/>
      <c r="J101" s="322"/>
      <c r="K101" s="107"/>
      <c r="M101" s="262"/>
      <c r="N101" s="263"/>
      <c r="O101" s="263"/>
      <c r="P101" s="263"/>
      <c r="Q101" s="264"/>
    </row>
    <row r="102" spans="1:17">
      <c r="A102" s="315"/>
      <c r="B102" s="236"/>
      <c r="C102" s="239"/>
      <c r="D102" s="289" t="s">
        <v>13</v>
      </c>
      <c r="E102" s="290"/>
      <c r="F102" s="290"/>
      <c r="G102" s="290"/>
      <c r="H102" s="290"/>
      <c r="I102" s="290"/>
      <c r="J102" s="291"/>
      <c r="K102" s="178"/>
      <c r="M102" s="265"/>
      <c r="N102" s="266"/>
      <c r="O102" s="266"/>
      <c r="P102" s="266"/>
      <c r="Q102" s="267"/>
    </row>
    <row r="103" spans="1:17">
      <c r="A103" s="315"/>
      <c r="B103" s="236"/>
      <c r="C103" s="239"/>
      <c r="D103" s="286" t="s">
        <v>99</v>
      </c>
      <c r="E103" s="287"/>
      <c r="F103" s="287"/>
      <c r="G103" s="287"/>
      <c r="H103" s="287"/>
      <c r="I103" s="287"/>
      <c r="J103" s="288"/>
      <c r="K103" s="106"/>
      <c r="M103" s="265"/>
      <c r="N103" s="266"/>
      <c r="O103" s="266"/>
      <c r="P103" s="266"/>
      <c r="Q103" s="267"/>
    </row>
    <row r="104" spans="1:17" ht="14.25" customHeight="1">
      <c r="A104" s="315"/>
      <c r="B104" s="236"/>
      <c r="C104" s="239"/>
      <c r="D104" s="310" t="s">
        <v>29</v>
      </c>
      <c r="E104" s="306"/>
      <c r="F104" s="306"/>
      <c r="G104" s="306"/>
      <c r="H104" s="306"/>
      <c r="I104" s="306"/>
      <c r="J104" s="311"/>
      <c r="K104" s="106"/>
      <c r="M104" s="265"/>
      <c r="N104" s="266"/>
      <c r="O104" s="266"/>
      <c r="P104" s="266"/>
      <c r="Q104" s="267"/>
    </row>
    <row r="105" spans="1:17">
      <c r="A105" s="315"/>
      <c r="B105" s="236"/>
      <c r="C105" s="239"/>
      <c r="D105" s="310"/>
      <c r="E105" s="306"/>
      <c r="F105" s="306"/>
      <c r="G105" s="306"/>
      <c r="H105" s="306"/>
      <c r="I105" s="306"/>
      <c r="J105" s="311"/>
      <c r="K105" s="106"/>
      <c r="M105" s="265"/>
      <c r="N105" s="266"/>
      <c r="O105" s="266"/>
      <c r="P105" s="266"/>
      <c r="Q105" s="267"/>
    </row>
    <row r="106" spans="1:17" ht="14.25" customHeight="1">
      <c r="A106" s="315"/>
      <c r="B106" s="236"/>
      <c r="C106" s="239"/>
      <c r="D106" s="310" t="s">
        <v>30</v>
      </c>
      <c r="E106" s="306"/>
      <c r="F106" s="306"/>
      <c r="G106" s="306"/>
      <c r="H106" s="306"/>
      <c r="I106" s="306"/>
      <c r="J106" s="311"/>
      <c r="K106" s="113"/>
      <c r="M106" s="265"/>
      <c r="N106" s="266"/>
      <c r="O106" s="266"/>
      <c r="P106" s="266"/>
      <c r="Q106" s="267"/>
    </row>
    <row r="107" spans="1:17">
      <c r="A107" s="316"/>
      <c r="B107" s="237"/>
      <c r="C107" s="240"/>
      <c r="D107" s="312"/>
      <c r="E107" s="307"/>
      <c r="F107" s="307"/>
      <c r="G107" s="307"/>
      <c r="H107" s="307"/>
      <c r="I107" s="307"/>
      <c r="J107" s="313"/>
      <c r="K107" s="108"/>
      <c r="M107" s="268"/>
      <c r="N107" s="269"/>
      <c r="O107" s="269"/>
      <c r="P107" s="269"/>
      <c r="Q107" s="270"/>
    </row>
    <row r="108" spans="1:17" ht="16.5">
      <c r="C108" s="202"/>
      <c r="D108" s="200"/>
      <c r="E108" s="200"/>
      <c r="F108" s="200"/>
      <c r="G108" s="200"/>
      <c r="H108" s="200"/>
      <c r="I108" s="200"/>
      <c r="J108" s="200"/>
      <c r="K108" s="111"/>
    </row>
    <row r="109" spans="1:17" s="201" customFormat="1" ht="15">
      <c r="A109" s="328" t="s">
        <v>1</v>
      </c>
      <c r="B109" s="235" t="s">
        <v>92</v>
      </c>
      <c r="C109" s="238" t="s">
        <v>178</v>
      </c>
      <c r="D109" s="295" t="s">
        <v>14</v>
      </c>
      <c r="E109" s="296"/>
      <c r="F109" s="296"/>
      <c r="G109" s="296"/>
      <c r="H109" s="296"/>
      <c r="I109" s="296"/>
      <c r="J109" s="297"/>
      <c r="K109" s="114" t="s">
        <v>10</v>
      </c>
      <c r="M109" s="116" t="s">
        <v>46</v>
      </c>
      <c r="N109" s="116"/>
      <c r="O109" s="116"/>
      <c r="P109" s="116"/>
      <c r="Q109" s="116"/>
    </row>
    <row r="110" spans="1:17" s="201" customFormat="1" ht="15">
      <c r="A110" s="329"/>
      <c r="B110" s="236"/>
      <c r="C110" s="239"/>
      <c r="D110" s="298"/>
      <c r="E110" s="299"/>
      <c r="F110" s="299"/>
      <c r="G110" s="299"/>
      <c r="H110" s="299"/>
      <c r="I110" s="299"/>
      <c r="J110" s="300"/>
      <c r="K110" s="188"/>
      <c r="M110" s="262"/>
      <c r="N110" s="263"/>
      <c r="O110" s="263"/>
      <c r="P110" s="263"/>
      <c r="Q110" s="264"/>
    </row>
    <row r="111" spans="1:17" ht="14.25" customHeight="1">
      <c r="A111" s="329"/>
      <c r="B111" s="236"/>
      <c r="C111" s="239"/>
      <c r="D111" s="304" t="s">
        <v>15</v>
      </c>
      <c r="E111" s="305"/>
      <c r="F111" s="305"/>
      <c r="G111" s="305"/>
      <c r="H111" s="305"/>
      <c r="I111" s="305"/>
      <c r="J111" s="305"/>
      <c r="K111" s="180"/>
      <c r="M111" s="265"/>
      <c r="N111" s="266"/>
      <c r="O111" s="266"/>
      <c r="P111" s="266"/>
      <c r="Q111" s="267"/>
    </row>
    <row r="112" spans="1:17" ht="14.25" customHeight="1">
      <c r="A112" s="329"/>
      <c r="B112" s="236"/>
      <c r="C112" s="239"/>
      <c r="D112" s="306" t="s">
        <v>51</v>
      </c>
      <c r="E112" s="306"/>
      <c r="F112" s="306"/>
      <c r="G112" s="306"/>
      <c r="H112" s="306"/>
      <c r="I112" s="306"/>
      <c r="J112" s="306"/>
      <c r="K112" s="106"/>
      <c r="M112" s="265"/>
      <c r="N112" s="266"/>
      <c r="O112" s="266"/>
      <c r="P112" s="266"/>
      <c r="Q112" s="267"/>
    </row>
    <row r="113" spans="1:17">
      <c r="A113" s="329"/>
      <c r="B113" s="237"/>
      <c r="C113" s="240"/>
      <c r="D113" s="307"/>
      <c r="E113" s="307"/>
      <c r="F113" s="307"/>
      <c r="G113" s="307"/>
      <c r="H113" s="307"/>
      <c r="I113" s="307"/>
      <c r="J113" s="307"/>
      <c r="K113" s="108"/>
      <c r="M113" s="268"/>
      <c r="N113" s="269"/>
      <c r="O113" s="269"/>
      <c r="P113" s="269"/>
      <c r="Q113" s="270"/>
    </row>
    <row r="114" spans="1:17">
      <c r="A114" s="329"/>
      <c r="C114" s="202"/>
      <c r="D114" s="200"/>
      <c r="E114" s="200"/>
      <c r="F114" s="200"/>
      <c r="G114" s="200"/>
      <c r="H114" s="200"/>
      <c r="I114" s="200"/>
      <c r="J114" s="200"/>
      <c r="K114" s="111"/>
    </row>
    <row r="115" spans="1:17" s="201" customFormat="1" ht="15" customHeight="1">
      <c r="A115" s="329"/>
      <c r="B115" s="235" t="s">
        <v>144</v>
      </c>
      <c r="C115" s="238" t="s">
        <v>179</v>
      </c>
      <c r="D115" s="296" t="s">
        <v>20</v>
      </c>
      <c r="E115" s="296"/>
      <c r="F115" s="296"/>
      <c r="G115" s="296"/>
      <c r="H115" s="296"/>
      <c r="I115" s="296"/>
      <c r="J115" s="296"/>
      <c r="K115" s="114" t="s">
        <v>10</v>
      </c>
      <c r="M115" s="116" t="s">
        <v>46</v>
      </c>
      <c r="N115" s="116"/>
      <c r="O115" s="116"/>
      <c r="P115" s="116"/>
      <c r="Q115" s="116"/>
    </row>
    <row r="116" spans="1:17" s="201" customFormat="1" ht="15">
      <c r="A116" s="329"/>
      <c r="B116" s="236"/>
      <c r="C116" s="239"/>
      <c r="D116" s="308"/>
      <c r="E116" s="308"/>
      <c r="F116" s="308"/>
      <c r="G116" s="308"/>
      <c r="H116" s="308"/>
      <c r="I116" s="308"/>
      <c r="J116" s="308"/>
      <c r="K116" s="207"/>
      <c r="M116" s="262"/>
      <c r="N116" s="263"/>
      <c r="O116" s="263"/>
      <c r="P116" s="263"/>
      <c r="Q116" s="264"/>
    </row>
    <row r="117" spans="1:17" ht="14.25" customHeight="1">
      <c r="A117" s="329"/>
      <c r="B117" s="236"/>
      <c r="C117" s="239"/>
      <c r="D117" s="304" t="s">
        <v>16</v>
      </c>
      <c r="E117" s="305"/>
      <c r="F117" s="305"/>
      <c r="G117" s="305"/>
      <c r="H117" s="305"/>
      <c r="I117" s="305"/>
      <c r="J117" s="309"/>
      <c r="K117" s="178"/>
      <c r="M117" s="265"/>
      <c r="N117" s="266"/>
      <c r="O117" s="266"/>
      <c r="P117" s="266"/>
      <c r="Q117" s="267"/>
    </row>
    <row r="118" spans="1:17">
      <c r="A118" s="329"/>
      <c r="B118" s="236"/>
      <c r="C118" s="239"/>
      <c r="D118" s="286" t="s">
        <v>93</v>
      </c>
      <c r="E118" s="287"/>
      <c r="F118" s="287"/>
      <c r="G118" s="287"/>
      <c r="H118" s="287"/>
      <c r="I118" s="287"/>
      <c r="J118" s="288"/>
      <c r="K118" s="106"/>
      <c r="M118" s="265"/>
      <c r="N118" s="266"/>
      <c r="O118" s="266"/>
      <c r="P118" s="266"/>
      <c r="Q118" s="267"/>
    </row>
    <row r="119" spans="1:17" ht="14.25" customHeight="1">
      <c r="A119" s="329"/>
      <c r="B119" s="236"/>
      <c r="C119" s="239"/>
      <c r="D119" s="310" t="s">
        <v>31</v>
      </c>
      <c r="E119" s="306"/>
      <c r="F119" s="306"/>
      <c r="G119" s="306"/>
      <c r="H119" s="306"/>
      <c r="I119" s="306"/>
      <c r="J119" s="311"/>
      <c r="K119" s="106"/>
      <c r="M119" s="265"/>
      <c r="N119" s="266"/>
      <c r="O119" s="266"/>
      <c r="P119" s="266"/>
      <c r="Q119" s="267"/>
    </row>
    <row r="120" spans="1:17">
      <c r="A120" s="329"/>
      <c r="B120" s="236"/>
      <c r="C120" s="239"/>
      <c r="D120" s="310"/>
      <c r="E120" s="306"/>
      <c r="F120" s="306"/>
      <c r="G120" s="306"/>
      <c r="H120" s="306"/>
      <c r="I120" s="306"/>
      <c r="J120" s="311"/>
      <c r="K120" s="106"/>
      <c r="M120" s="265"/>
      <c r="N120" s="266"/>
      <c r="O120" s="266"/>
      <c r="P120" s="266"/>
      <c r="Q120" s="267"/>
    </row>
    <row r="121" spans="1:17" ht="14.25" customHeight="1">
      <c r="A121" s="329"/>
      <c r="B121" s="236"/>
      <c r="C121" s="239"/>
      <c r="D121" s="310" t="s">
        <v>32</v>
      </c>
      <c r="E121" s="306"/>
      <c r="F121" s="306"/>
      <c r="G121" s="306"/>
      <c r="H121" s="306"/>
      <c r="I121" s="306"/>
      <c r="J121" s="311"/>
      <c r="K121" s="113"/>
      <c r="M121" s="265"/>
      <c r="N121" s="266"/>
      <c r="O121" s="266"/>
      <c r="P121" s="266"/>
      <c r="Q121" s="267"/>
    </row>
    <row r="122" spans="1:17">
      <c r="A122" s="329"/>
      <c r="B122" s="237"/>
      <c r="C122" s="240"/>
      <c r="D122" s="312"/>
      <c r="E122" s="307"/>
      <c r="F122" s="307"/>
      <c r="G122" s="307"/>
      <c r="H122" s="307"/>
      <c r="I122" s="307"/>
      <c r="J122" s="313"/>
      <c r="K122" s="108"/>
      <c r="M122" s="268"/>
      <c r="N122" s="269"/>
      <c r="O122" s="269"/>
      <c r="P122" s="269"/>
      <c r="Q122" s="270"/>
    </row>
    <row r="123" spans="1:17">
      <c r="A123" s="329"/>
      <c r="C123" s="202"/>
      <c r="D123" s="200"/>
      <c r="E123" s="200"/>
      <c r="F123" s="200"/>
      <c r="G123" s="200"/>
      <c r="H123" s="200"/>
      <c r="I123" s="200"/>
      <c r="J123" s="200"/>
      <c r="K123" s="111"/>
    </row>
    <row r="124" spans="1:17" s="201" customFormat="1" ht="15" customHeight="1">
      <c r="A124" s="329"/>
      <c r="B124" s="283" t="s">
        <v>96</v>
      </c>
      <c r="C124" s="284" t="s">
        <v>180</v>
      </c>
      <c r="D124" s="285" t="s">
        <v>21</v>
      </c>
      <c r="E124" s="285"/>
      <c r="F124" s="285"/>
      <c r="G124" s="285"/>
      <c r="H124" s="285"/>
      <c r="I124" s="285"/>
      <c r="J124" s="285"/>
      <c r="K124" s="115" t="s">
        <v>10</v>
      </c>
      <c r="M124" s="116" t="s">
        <v>46</v>
      </c>
      <c r="N124" s="116"/>
      <c r="O124" s="116"/>
      <c r="P124" s="116"/>
      <c r="Q124" s="116"/>
    </row>
    <row r="125" spans="1:17">
      <c r="A125" s="329"/>
      <c r="B125" s="283"/>
      <c r="C125" s="284"/>
      <c r="D125" s="289" t="s">
        <v>17</v>
      </c>
      <c r="E125" s="290"/>
      <c r="F125" s="290"/>
      <c r="G125" s="290"/>
      <c r="H125" s="290"/>
      <c r="I125" s="290"/>
      <c r="J125" s="291"/>
      <c r="K125" s="178"/>
      <c r="M125" s="262"/>
      <c r="N125" s="263"/>
      <c r="O125" s="263"/>
      <c r="P125" s="263"/>
      <c r="Q125" s="264"/>
    </row>
    <row r="126" spans="1:17">
      <c r="A126" s="329"/>
      <c r="B126" s="283"/>
      <c r="C126" s="284"/>
      <c r="D126" s="286" t="s">
        <v>18</v>
      </c>
      <c r="E126" s="287"/>
      <c r="F126" s="287"/>
      <c r="G126" s="287"/>
      <c r="H126" s="287"/>
      <c r="I126" s="287"/>
      <c r="J126" s="288"/>
      <c r="K126" s="106"/>
      <c r="M126" s="265"/>
      <c r="N126" s="266"/>
      <c r="O126" s="266"/>
      <c r="P126" s="266"/>
      <c r="Q126" s="267"/>
    </row>
    <row r="127" spans="1:17" ht="14.25" customHeight="1">
      <c r="A127" s="329"/>
      <c r="B127" s="283"/>
      <c r="C127" s="284"/>
      <c r="D127" s="286" t="s">
        <v>94</v>
      </c>
      <c r="E127" s="287"/>
      <c r="F127" s="287"/>
      <c r="G127" s="287"/>
      <c r="H127" s="287"/>
      <c r="I127" s="287"/>
      <c r="J127" s="288"/>
      <c r="K127" s="106"/>
      <c r="M127" s="265"/>
      <c r="N127" s="266"/>
      <c r="O127" s="266"/>
      <c r="P127" s="266"/>
      <c r="Q127" s="267"/>
    </row>
    <row r="128" spans="1:17" ht="14.25" customHeight="1">
      <c r="A128" s="329"/>
      <c r="B128" s="283"/>
      <c r="C128" s="284"/>
      <c r="D128" s="301" t="s">
        <v>95</v>
      </c>
      <c r="E128" s="302"/>
      <c r="F128" s="302"/>
      <c r="G128" s="302"/>
      <c r="H128" s="302"/>
      <c r="I128" s="302"/>
      <c r="J128" s="303"/>
      <c r="K128" s="108"/>
      <c r="M128" s="268"/>
      <c r="N128" s="269"/>
      <c r="O128" s="269"/>
      <c r="P128" s="269"/>
      <c r="Q128" s="270"/>
    </row>
    <row r="129" spans="1:17" ht="16.5">
      <c r="C129" s="202"/>
      <c r="D129" s="200"/>
      <c r="E129" s="200"/>
      <c r="F129" s="200"/>
      <c r="G129" s="200"/>
      <c r="H129" s="200"/>
      <c r="I129" s="200"/>
      <c r="J129" s="200"/>
      <c r="K129" s="111"/>
    </row>
    <row r="130" spans="1:17" ht="15" customHeight="1">
      <c r="A130" s="241" t="s">
        <v>34</v>
      </c>
      <c r="B130" s="235" t="s">
        <v>91</v>
      </c>
      <c r="C130" s="238" t="s">
        <v>181</v>
      </c>
      <c r="D130" s="246" t="s">
        <v>35</v>
      </c>
      <c r="E130" s="247"/>
      <c r="F130" s="247"/>
      <c r="G130" s="247"/>
      <c r="H130" s="247"/>
      <c r="I130" s="247"/>
      <c r="J130" s="248"/>
      <c r="K130" s="115" t="s">
        <v>50</v>
      </c>
      <c r="M130" s="116" t="s">
        <v>46</v>
      </c>
    </row>
    <row r="131" spans="1:17" ht="14.25" customHeight="1">
      <c r="A131" s="242"/>
      <c r="B131" s="244"/>
      <c r="C131" s="239"/>
      <c r="D131" s="249"/>
      <c r="E131" s="250"/>
      <c r="F131" s="250"/>
      <c r="G131" s="250"/>
      <c r="H131" s="250"/>
      <c r="I131" s="250"/>
      <c r="J131" s="251"/>
      <c r="K131" s="177"/>
      <c r="M131" s="262"/>
      <c r="N131" s="263"/>
      <c r="O131" s="263"/>
      <c r="P131" s="263"/>
      <c r="Q131" s="264"/>
    </row>
    <row r="132" spans="1:17" ht="14.25" customHeight="1">
      <c r="A132" s="242"/>
      <c r="B132" s="244"/>
      <c r="C132" s="239"/>
      <c r="D132" s="252"/>
      <c r="E132" s="253"/>
      <c r="F132" s="253"/>
      <c r="G132" s="253"/>
      <c r="H132" s="253"/>
      <c r="I132" s="253"/>
      <c r="J132" s="254"/>
      <c r="K132" s="106"/>
      <c r="M132" s="265"/>
      <c r="N132" s="266"/>
      <c r="O132" s="266"/>
      <c r="P132" s="266"/>
      <c r="Q132" s="267"/>
    </row>
    <row r="133" spans="1:17" ht="14.25" customHeight="1">
      <c r="A133" s="242"/>
      <c r="B133" s="244"/>
      <c r="C133" s="239"/>
      <c r="D133" s="252"/>
      <c r="E133" s="253"/>
      <c r="F133" s="253"/>
      <c r="G133" s="253"/>
      <c r="H133" s="253"/>
      <c r="I133" s="253"/>
      <c r="J133" s="254"/>
      <c r="K133" s="106"/>
      <c r="M133" s="265"/>
      <c r="N133" s="266"/>
      <c r="O133" s="266"/>
      <c r="P133" s="266"/>
      <c r="Q133" s="267"/>
    </row>
    <row r="134" spans="1:17" ht="14.25" customHeight="1">
      <c r="A134" s="242"/>
      <c r="B134" s="244"/>
      <c r="C134" s="239"/>
      <c r="D134" s="252"/>
      <c r="E134" s="253"/>
      <c r="F134" s="253"/>
      <c r="G134" s="253"/>
      <c r="H134" s="253"/>
      <c r="I134" s="253"/>
      <c r="J134" s="254"/>
      <c r="K134" s="106"/>
      <c r="M134" s="265"/>
      <c r="N134" s="266"/>
      <c r="O134" s="266"/>
      <c r="P134" s="266"/>
      <c r="Q134" s="267"/>
    </row>
    <row r="135" spans="1:17" ht="15">
      <c r="A135" s="243"/>
      <c r="B135" s="245"/>
      <c r="C135" s="240"/>
      <c r="D135" s="292"/>
      <c r="E135" s="293"/>
      <c r="F135" s="293"/>
      <c r="G135" s="293"/>
      <c r="H135" s="293"/>
      <c r="I135" s="293"/>
      <c r="J135" s="294"/>
      <c r="K135" s="108"/>
      <c r="M135" s="268"/>
      <c r="N135" s="269"/>
      <c r="O135" s="269"/>
      <c r="P135" s="269"/>
      <c r="Q135" s="270"/>
    </row>
    <row r="136" spans="1:17" ht="16.5">
      <c r="C136" s="202"/>
      <c r="D136" s="200"/>
      <c r="E136" s="200"/>
      <c r="F136" s="200"/>
      <c r="G136" s="200"/>
      <c r="H136" s="200"/>
      <c r="I136" s="200"/>
      <c r="J136" s="200"/>
      <c r="K136" s="111"/>
    </row>
    <row r="137" spans="1:17" s="201" customFormat="1" ht="15" customHeight="1">
      <c r="A137" s="232" t="s">
        <v>3</v>
      </c>
      <c r="B137" s="235" t="s">
        <v>87</v>
      </c>
      <c r="C137" s="238" t="s">
        <v>185</v>
      </c>
      <c r="D137" s="255" t="s">
        <v>182</v>
      </c>
      <c r="E137" s="256"/>
      <c r="F137" s="256"/>
      <c r="G137" s="256"/>
      <c r="H137" s="256"/>
      <c r="I137" s="256"/>
      <c r="J137" s="257"/>
      <c r="K137" s="114" t="s">
        <v>10</v>
      </c>
      <c r="M137" s="116" t="s">
        <v>46</v>
      </c>
      <c r="N137" s="116"/>
      <c r="O137" s="116"/>
      <c r="P137" s="116"/>
      <c r="Q137" s="116"/>
    </row>
    <row r="138" spans="1:17" ht="14.25" customHeight="1">
      <c r="A138" s="233"/>
      <c r="B138" s="236"/>
      <c r="C138" s="239"/>
      <c r="D138" s="258" t="s">
        <v>183</v>
      </c>
      <c r="E138" s="259"/>
      <c r="F138" s="259"/>
      <c r="G138" s="259"/>
      <c r="H138" s="259"/>
      <c r="I138" s="259"/>
      <c r="J138" s="260"/>
      <c r="K138" s="180"/>
      <c r="M138" s="262"/>
      <c r="N138" s="263"/>
      <c r="O138" s="263"/>
      <c r="P138" s="263"/>
      <c r="Q138" s="264"/>
    </row>
    <row r="139" spans="1:17" ht="18" customHeight="1">
      <c r="A139" s="233"/>
      <c r="B139" s="236"/>
      <c r="C139" s="239"/>
      <c r="D139" s="271" t="s">
        <v>184</v>
      </c>
      <c r="E139" s="272"/>
      <c r="F139" s="272"/>
      <c r="G139" s="272"/>
      <c r="H139" s="272"/>
      <c r="I139" s="272"/>
      <c r="J139" s="273"/>
      <c r="K139" s="106"/>
      <c r="M139" s="265"/>
      <c r="N139" s="266"/>
      <c r="O139" s="266"/>
      <c r="P139" s="266"/>
      <c r="Q139" s="267"/>
    </row>
    <row r="140" spans="1:17" ht="14.25" customHeight="1">
      <c r="A140" s="233"/>
      <c r="B140" s="237"/>
      <c r="C140" s="240"/>
      <c r="D140" s="274"/>
      <c r="E140" s="275"/>
      <c r="F140" s="275"/>
      <c r="G140" s="275"/>
      <c r="H140" s="275"/>
      <c r="I140" s="275"/>
      <c r="J140" s="276"/>
      <c r="K140" s="108"/>
      <c r="M140" s="268"/>
      <c r="N140" s="269"/>
      <c r="O140" s="269"/>
      <c r="P140" s="269"/>
      <c r="Q140" s="270"/>
    </row>
    <row r="141" spans="1:17">
      <c r="A141" s="233"/>
      <c r="C141" s="202"/>
      <c r="D141" s="200"/>
      <c r="E141" s="200"/>
      <c r="F141" s="200"/>
      <c r="G141" s="200"/>
      <c r="H141" s="200"/>
      <c r="I141" s="200"/>
      <c r="J141" s="200"/>
      <c r="K141" s="111"/>
    </row>
    <row r="142" spans="1:17" s="201" customFormat="1" ht="18.75" customHeight="1">
      <c r="A142" s="233"/>
      <c r="B142" s="235" t="s">
        <v>90</v>
      </c>
      <c r="C142" s="238" t="s">
        <v>88</v>
      </c>
      <c r="D142" s="261" t="s">
        <v>186</v>
      </c>
      <c r="E142" s="261"/>
      <c r="F142" s="261"/>
      <c r="G142" s="261"/>
      <c r="H142" s="261"/>
      <c r="I142" s="261"/>
      <c r="J142" s="261"/>
      <c r="K142" s="114" t="s">
        <v>10</v>
      </c>
      <c r="M142" s="116" t="s">
        <v>46</v>
      </c>
      <c r="N142" s="116"/>
      <c r="O142" s="116"/>
      <c r="P142" s="116"/>
      <c r="Q142" s="116"/>
    </row>
    <row r="143" spans="1:17" ht="18.75" customHeight="1">
      <c r="A143" s="233"/>
      <c r="B143" s="236"/>
      <c r="C143" s="239"/>
      <c r="D143" s="277" t="s">
        <v>19</v>
      </c>
      <c r="E143" s="278"/>
      <c r="F143" s="278"/>
      <c r="G143" s="278"/>
      <c r="H143" s="278"/>
      <c r="I143" s="278"/>
      <c r="J143" s="279"/>
      <c r="K143" s="180"/>
      <c r="M143" s="262"/>
      <c r="N143" s="263"/>
      <c r="O143" s="263"/>
      <c r="P143" s="263"/>
      <c r="Q143" s="264"/>
    </row>
    <row r="144" spans="1:17" ht="18.75" customHeight="1">
      <c r="A144" s="234"/>
      <c r="B144" s="237"/>
      <c r="C144" s="240"/>
      <c r="D144" s="280" t="s">
        <v>89</v>
      </c>
      <c r="E144" s="281"/>
      <c r="F144" s="281"/>
      <c r="G144" s="281"/>
      <c r="H144" s="281"/>
      <c r="I144" s="281"/>
      <c r="J144" s="282"/>
      <c r="K144" s="108"/>
      <c r="M144" s="268"/>
      <c r="N144" s="269"/>
      <c r="O144" s="269"/>
      <c r="P144" s="269"/>
      <c r="Q144" s="270"/>
    </row>
    <row r="167" spans="2:2" ht="16.5">
      <c r="B167" s="201"/>
    </row>
  </sheetData>
  <sheetProtection password="8BDB" sheet="1" objects="1" scenarios="1"/>
  <mergeCells count="162">
    <mergeCell ref="C36:C42"/>
    <mergeCell ref="A74:A92"/>
    <mergeCell ref="B74:B78"/>
    <mergeCell ref="C74:C78"/>
    <mergeCell ref="B80:B84"/>
    <mergeCell ref="C80:C84"/>
    <mergeCell ref="D82:J82"/>
    <mergeCell ref="D83:J83"/>
    <mergeCell ref="B86:B92"/>
    <mergeCell ref="C86:C92"/>
    <mergeCell ref="D91:J92"/>
    <mergeCell ref="D89:J90"/>
    <mergeCell ref="D76:J76"/>
    <mergeCell ref="D77:J77"/>
    <mergeCell ref="D78:J78"/>
    <mergeCell ref="D74:J75"/>
    <mergeCell ref="D80:J81"/>
    <mergeCell ref="D86:J87"/>
    <mergeCell ref="D88:J88"/>
    <mergeCell ref="D84:J84"/>
    <mergeCell ref="M37:Q42"/>
    <mergeCell ref="M30:Q34"/>
    <mergeCell ref="D69:J70"/>
    <mergeCell ref="D47:J48"/>
    <mergeCell ref="D52:J52"/>
    <mergeCell ref="D53:J54"/>
    <mergeCell ref="D55:J56"/>
    <mergeCell ref="D61:J61"/>
    <mergeCell ref="D62:J63"/>
    <mergeCell ref="D29:J30"/>
    <mergeCell ref="D31:J31"/>
    <mergeCell ref="D32:J32"/>
    <mergeCell ref="D41:J41"/>
    <mergeCell ref="D42:J42"/>
    <mergeCell ref="D33:J34"/>
    <mergeCell ref="D49:J49"/>
    <mergeCell ref="D50:J50"/>
    <mergeCell ref="M8:Q10"/>
    <mergeCell ref="B12:B17"/>
    <mergeCell ref="C12:C17"/>
    <mergeCell ref="D12:J12"/>
    <mergeCell ref="M13:Q17"/>
    <mergeCell ref="B19:B21"/>
    <mergeCell ref="C19:C21"/>
    <mergeCell ref="M20:Q21"/>
    <mergeCell ref="D8:J8"/>
    <mergeCell ref="D20:J20"/>
    <mergeCell ref="D21:J21"/>
    <mergeCell ref="D14:J14"/>
    <mergeCell ref="D16:J16"/>
    <mergeCell ref="D17:J17"/>
    <mergeCell ref="D19:J19"/>
    <mergeCell ref="D15:J15"/>
    <mergeCell ref="D9:J10"/>
    <mergeCell ref="A7:A21"/>
    <mergeCell ref="B7:B10"/>
    <mergeCell ref="C7:C10"/>
    <mergeCell ref="D7:J7"/>
    <mergeCell ref="A23:A27"/>
    <mergeCell ref="C23:C27"/>
    <mergeCell ref="B67:B72"/>
    <mergeCell ref="C67:C72"/>
    <mergeCell ref="D67:J67"/>
    <mergeCell ref="D68:J68"/>
    <mergeCell ref="D57:J58"/>
    <mergeCell ref="D71:J72"/>
    <mergeCell ref="D24:J24"/>
    <mergeCell ref="B23:B27"/>
    <mergeCell ref="D26:J26"/>
    <mergeCell ref="D27:J27"/>
    <mergeCell ref="D23:J23"/>
    <mergeCell ref="D25:J25"/>
    <mergeCell ref="A29:A42"/>
    <mergeCell ref="D36:J36"/>
    <mergeCell ref="D37:J38"/>
    <mergeCell ref="D13:J13"/>
    <mergeCell ref="B29:B34"/>
    <mergeCell ref="B36:B42"/>
    <mergeCell ref="A109:A128"/>
    <mergeCell ref="B109:B113"/>
    <mergeCell ref="C109:C113"/>
    <mergeCell ref="M24:Q27"/>
    <mergeCell ref="A44:A65"/>
    <mergeCell ref="B44:B50"/>
    <mergeCell ref="C44:C50"/>
    <mergeCell ref="D44:J44"/>
    <mergeCell ref="D45:J46"/>
    <mergeCell ref="M45:Q50"/>
    <mergeCell ref="B52:B58"/>
    <mergeCell ref="C52:C58"/>
    <mergeCell ref="M53:Q58"/>
    <mergeCell ref="B60:B65"/>
    <mergeCell ref="C60:C65"/>
    <mergeCell ref="D60:J60"/>
    <mergeCell ref="M61:Q65"/>
    <mergeCell ref="D64:J65"/>
    <mergeCell ref="D39:J39"/>
    <mergeCell ref="D40:J40"/>
    <mergeCell ref="A67:A72"/>
    <mergeCell ref="M68:Q72"/>
    <mergeCell ref="C29:C34"/>
    <mergeCell ref="M87:Q92"/>
    <mergeCell ref="M75:Q78"/>
    <mergeCell ref="M81:Q84"/>
    <mergeCell ref="A94:A107"/>
    <mergeCell ref="B94:B98"/>
    <mergeCell ref="C94:C98"/>
    <mergeCell ref="D96:J96"/>
    <mergeCell ref="D97:J98"/>
    <mergeCell ref="B100:B107"/>
    <mergeCell ref="C100:C107"/>
    <mergeCell ref="D100:J101"/>
    <mergeCell ref="M101:Q107"/>
    <mergeCell ref="D102:J102"/>
    <mergeCell ref="D103:J103"/>
    <mergeCell ref="D104:J105"/>
    <mergeCell ref="D106:J107"/>
    <mergeCell ref="D94:J95"/>
    <mergeCell ref="M95:Q98"/>
    <mergeCell ref="D109:J110"/>
    <mergeCell ref="D127:J127"/>
    <mergeCell ref="D128:J128"/>
    <mergeCell ref="M110:Q113"/>
    <mergeCell ref="D111:J111"/>
    <mergeCell ref="D112:J113"/>
    <mergeCell ref="B115:B122"/>
    <mergeCell ref="C115:C122"/>
    <mergeCell ref="D115:J116"/>
    <mergeCell ref="M116:Q122"/>
    <mergeCell ref="D117:J117"/>
    <mergeCell ref="D118:J118"/>
    <mergeCell ref="D119:J120"/>
    <mergeCell ref="D121:J122"/>
    <mergeCell ref="M138:Q140"/>
    <mergeCell ref="B142:B144"/>
    <mergeCell ref="C142:C144"/>
    <mergeCell ref="M143:Q144"/>
    <mergeCell ref="D139:J140"/>
    <mergeCell ref="D143:J143"/>
    <mergeCell ref="D144:J144"/>
    <mergeCell ref="B124:B128"/>
    <mergeCell ref="C124:C128"/>
    <mergeCell ref="D124:J124"/>
    <mergeCell ref="M125:Q128"/>
    <mergeCell ref="D126:J126"/>
    <mergeCell ref="D125:J125"/>
    <mergeCell ref="M131:Q135"/>
    <mergeCell ref="D134:J134"/>
    <mergeCell ref="D135:J135"/>
    <mergeCell ref="A137:A144"/>
    <mergeCell ref="B137:B140"/>
    <mergeCell ref="C137:C140"/>
    <mergeCell ref="A130:A135"/>
    <mergeCell ref="B130:B135"/>
    <mergeCell ref="C130:C135"/>
    <mergeCell ref="D130:J130"/>
    <mergeCell ref="D131:J131"/>
    <mergeCell ref="D132:J132"/>
    <mergeCell ref="D133:J133"/>
    <mergeCell ref="D137:J137"/>
    <mergeCell ref="D138:J138"/>
    <mergeCell ref="D142:J142"/>
  </mergeCells>
  <dataValidations count="9">
    <dataValidation type="list" showInputMessage="1" showErrorMessage="1" error="Enter 0, 1 or 2" sqref="K76 K88 K82 K68 K61">
      <formula1>$AC$9:$AC$11</formula1>
    </dataValidation>
    <dataValidation type="list" showInputMessage="1" showErrorMessage="1" error="Enter 0, 1, 2 or 3" sqref="K125 K102 K117">
      <formula1>$AC$9:$AC$12</formula1>
    </dataValidation>
    <dataValidation type="decimal" operator="greaterThanOrEqual" showInputMessage="1" showErrorMessage="1" error="Please enter a number" sqref="K111 K8 K96 K20">
      <formula1>0</formula1>
    </dataValidation>
    <dataValidation type="list" showInputMessage="1" showErrorMessage="1" error="Please enter 0 or 1" sqref="K143 K138">
      <formula1>$AC$9:$AC$10</formula1>
    </dataValidation>
    <dataValidation type="list" showInputMessage="1" showErrorMessage="1" error="Please enter &quot;Yes&quot; or 'No&quot;" sqref="K24 K131">
      <formula1>$AC$7:$AC$8</formula1>
    </dataValidation>
    <dataValidation type="list" showInputMessage="1" showErrorMessage="1" error="Enter 0, 1, 2 or 3" sqref="K13">
      <formula1>$AC$9:$AC$13</formula1>
    </dataValidation>
    <dataValidation type="list" showInputMessage="1" showErrorMessage="1" error="Enter 0, 1, 2 or 3" sqref="K31 K45">
      <formula1>$AC$9:$AC$11</formula1>
    </dataValidation>
    <dataValidation type="list" showInputMessage="1" showErrorMessage="1" error="Enter 0, 1 or 2" sqref="K37">
      <formula1>$AC$9:$AC$12</formula1>
    </dataValidation>
    <dataValidation type="list" showInputMessage="1" showErrorMessage="1" error="Enter 0, 1 or 2" sqref="K53">
      <formula1>$AC$9:$AC$10</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24"/>
  <sheetViews>
    <sheetView showGridLines="0" zoomScaleNormal="100" workbookViewId="0">
      <selection activeCell="E14" sqref="E14:F14"/>
    </sheetView>
  </sheetViews>
  <sheetFormatPr defaultRowHeight="14.25"/>
  <cols>
    <col min="1" max="1" width="2.25" customWidth="1"/>
    <col min="2" max="2" width="3.375" customWidth="1"/>
    <col min="3" max="3" width="6.25" customWidth="1"/>
    <col min="4" max="4" width="30" customWidth="1"/>
    <col min="5" max="5" width="5.625" customWidth="1"/>
    <col min="6" max="6" width="21" customWidth="1"/>
    <col min="7" max="7" width="11.75" customWidth="1"/>
    <col min="8" max="8" width="11.625" customWidth="1"/>
    <col min="9" max="9" width="8.625" customWidth="1"/>
    <col min="10" max="10" width="3" customWidth="1"/>
    <col min="11" max="11" width="16.5" customWidth="1"/>
    <col min="12" max="12" width="15.5" customWidth="1"/>
    <col min="13" max="13" width="4.875" customWidth="1"/>
    <col min="14" max="14" width="10.5" customWidth="1"/>
    <col min="19" max="19" width="18.125" customWidth="1"/>
  </cols>
  <sheetData>
    <row r="1" spans="2:14" ht="16.5">
      <c r="M1" s="185"/>
      <c r="N1" s="185"/>
    </row>
    <row r="2" spans="2:14" ht="16.5">
      <c r="M2" s="185"/>
      <c r="N2" s="185"/>
    </row>
    <row r="3" spans="2:14" ht="30">
      <c r="C3" s="127" t="s">
        <v>77</v>
      </c>
      <c r="M3" s="185"/>
      <c r="N3" s="185"/>
    </row>
    <row r="4" spans="2:14" ht="16.5">
      <c r="M4" s="185"/>
      <c r="N4" s="185"/>
    </row>
    <row r="5" spans="2:14" ht="16.5">
      <c r="C5" s="6"/>
      <c r="M5" s="185"/>
      <c r="N5" s="185"/>
    </row>
    <row r="6" spans="2:14" ht="17.25" thickBot="1">
      <c r="C6" s="6"/>
      <c r="M6" s="185"/>
      <c r="N6" s="185"/>
    </row>
    <row r="7" spans="2:14" ht="15.75" customHeight="1">
      <c r="B7" s="128"/>
      <c r="C7" s="129"/>
      <c r="D7" s="129"/>
      <c r="E7" s="129"/>
      <c r="F7" s="129"/>
      <c r="G7" s="129"/>
      <c r="H7" s="129"/>
      <c r="I7" s="130"/>
      <c r="K7" s="131"/>
      <c r="L7" s="132"/>
      <c r="M7" s="216"/>
      <c r="N7" s="185"/>
    </row>
    <row r="8" spans="2:14" ht="18.75">
      <c r="B8" s="133"/>
      <c r="C8" s="437" t="s">
        <v>57</v>
      </c>
      <c r="D8" s="437"/>
      <c r="E8" s="438" t="str">
        <f>IF(Cover!D14&lt;&gt;"",Cover!D14,"")</f>
        <v/>
      </c>
      <c r="F8" s="438"/>
      <c r="G8" s="438"/>
      <c r="H8" s="438"/>
      <c r="I8" s="439"/>
      <c r="K8" s="435" t="s">
        <v>58</v>
      </c>
      <c r="L8" s="436" t="str">
        <f>IF(AND(I19&gt;0,I20="Yes",I21="Yes",I22&gt;0,I23&gt;0,I24&gt;0),"Qualifying",IF(AND(I19&gt;0,I20="Yes"),"Contributing","Early"))</f>
        <v>Early</v>
      </c>
      <c r="M8" s="216"/>
      <c r="N8" s="185"/>
    </row>
    <row r="9" spans="2:14" ht="18.75">
      <c r="B9" s="133"/>
      <c r="C9" s="437" t="s">
        <v>59</v>
      </c>
      <c r="D9" s="437"/>
      <c r="E9" s="438" t="str">
        <f>IF(Cover!D16&lt;&gt;"",Cover!D16,"")</f>
        <v/>
      </c>
      <c r="F9" s="438"/>
      <c r="G9" s="438"/>
      <c r="H9" s="438"/>
      <c r="I9" s="439"/>
      <c r="K9" s="435"/>
      <c r="L9" s="436"/>
      <c r="M9" s="216"/>
      <c r="N9" s="185"/>
    </row>
    <row r="10" spans="2:14" ht="19.5" thickBot="1">
      <c r="B10" s="133"/>
      <c r="C10" s="437" t="s">
        <v>60</v>
      </c>
      <c r="D10" s="437"/>
      <c r="E10" s="438" t="str">
        <f>IF(Cover!D18&lt;&gt;"",Cover!D18,"")</f>
        <v/>
      </c>
      <c r="F10" s="438"/>
      <c r="G10" s="438"/>
      <c r="H10" s="438"/>
      <c r="I10" s="439"/>
      <c r="K10" s="134"/>
      <c r="L10" s="135"/>
      <c r="M10" s="216"/>
      <c r="N10" s="185"/>
    </row>
    <row r="11" spans="2:14" ht="19.5" thickBot="1">
      <c r="B11" s="133"/>
      <c r="C11" s="437" t="s">
        <v>61</v>
      </c>
      <c r="D11" s="437"/>
      <c r="E11" s="438" t="str">
        <f>IF(Cover!D20&lt;&gt;"",Cover!D20,"")</f>
        <v/>
      </c>
      <c r="F11" s="438"/>
      <c r="G11" s="438"/>
      <c r="H11" s="438"/>
      <c r="I11" s="439"/>
      <c r="K11" s="136"/>
      <c r="L11" s="137"/>
      <c r="M11" s="217"/>
      <c r="N11" s="185"/>
    </row>
    <row r="12" spans="2:14" ht="18.75">
      <c r="B12" s="133"/>
      <c r="C12" s="437" t="s">
        <v>62</v>
      </c>
      <c r="D12" s="437"/>
      <c r="E12" s="449" t="str">
        <f>REPLACE(Cover!C12,FIND("PROJECT THEME",UPPER(Cover!C12),1),20,"Scoring Sheet")</f>
        <v>Education--Training Scoring Sheet</v>
      </c>
      <c r="F12" s="449"/>
      <c r="G12" s="449"/>
      <c r="H12" s="449"/>
      <c r="I12" s="450"/>
      <c r="K12" s="138"/>
      <c r="L12" s="139"/>
      <c r="M12" s="216"/>
      <c r="N12" s="185"/>
    </row>
    <row r="13" spans="2:14" ht="18">
      <c r="B13" s="133"/>
      <c r="C13" s="140"/>
      <c r="D13" s="141"/>
      <c r="E13" s="142"/>
      <c r="F13" s="142"/>
      <c r="G13" s="142"/>
      <c r="H13" s="142"/>
      <c r="I13" s="143"/>
      <c r="K13" s="435" t="s">
        <v>63</v>
      </c>
      <c r="L13" s="144">
        <f>IF(L8="Early",0,ROUND(SUM(E29:E51),0))</f>
        <v>0</v>
      </c>
      <c r="M13" s="216"/>
      <c r="N13" s="185"/>
    </row>
    <row r="14" spans="2:14" ht="18.75">
      <c r="B14" s="133"/>
      <c r="C14" s="437" t="s">
        <v>64</v>
      </c>
      <c r="D14" s="437"/>
      <c r="E14" s="451"/>
      <c r="F14" s="452"/>
      <c r="G14" s="142"/>
      <c r="H14" s="142"/>
      <c r="I14" s="143"/>
      <c r="K14" s="435"/>
      <c r="L14" s="145" t="s">
        <v>65</v>
      </c>
      <c r="M14" s="216"/>
      <c r="N14" s="185"/>
    </row>
    <row r="15" spans="2:14" ht="17.25" thickBot="1">
      <c r="B15" s="146"/>
      <c r="C15" s="147"/>
      <c r="D15" s="147"/>
      <c r="E15" s="147"/>
      <c r="F15" s="147"/>
      <c r="G15" s="147"/>
      <c r="H15" s="147"/>
      <c r="I15" s="148"/>
      <c r="K15" s="149"/>
      <c r="L15" s="150"/>
      <c r="M15" s="216"/>
      <c r="N15" s="185"/>
    </row>
    <row r="16" spans="2:14" ht="16.5">
      <c r="M16" s="185"/>
      <c r="N16" s="185"/>
    </row>
    <row r="17" spans="2:14" ht="21">
      <c r="C17" s="123" t="s">
        <v>66</v>
      </c>
      <c r="M17" s="185"/>
      <c r="N17" s="185"/>
    </row>
    <row r="18" spans="2:14" ht="16.5">
      <c r="C18" s="124" t="s">
        <v>23</v>
      </c>
      <c r="D18" s="103"/>
      <c r="G18" s="187" t="s">
        <v>42</v>
      </c>
      <c r="H18" s="187" t="s">
        <v>67</v>
      </c>
      <c r="I18" s="187" t="s">
        <v>68</v>
      </c>
      <c r="M18" s="185"/>
      <c r="N18" s="185"/>
    </row>
    <row r="19" spans="2:14" ht="16.5">
      <c r="B19" s="214">
        <v>1</v>
      </c>
      <c r="C19" s="151" t="s">
        <v>69</v>
      </c>
      <c r="D19" s="152"/>
      <c r="E19" s="152"/>
      <c r="F19" s="152"/>
      <c r="G19" s="153" t="s">
        <v>196</v>
      </c>
      <c r="H19" s="153" t="s">
        <v>70</v>
      </c>
      <c r="I19" s="154">
        <f>E37</f>
        <v>0</v>
      </c>
      <c r="M19" s="185"/>
      <c r="N19" s="185"/>
    </row>
    <row r="20" spans="2:14" ht="16.5">
      <c r="B20" s="153">
        <v>2</v>
      </c>
      <c r="C20" s="155" t="s">
        <v>35</v>
      </c>
      <c r="D20" s="4"/>
      <c r="E20" s="4"/>
      <c r="F20" s="4"/>
      <c r="G20" s="156" t="s">
        <v>188</v>
      </c>
      <c r="H20" s="156" t="s">
        <v>47</v>
      </c>
      <c r="I20" s="157">
        <f>E47</f>
        <v>0</v>
      </c>
      <c r="M20" s="185"/>
      <c r="N20" s="185"/>
    </row>
    <row r="21" spans="2:14" ht="16.5">
      <c r="B21" s="153">
        <v>3</v>
      </c>
      <c r="C21" s="453" t="s">
        <v>71</v>
      </c>
      <c r="D21" s="454"/>
      <c r="E21" s="454"/>
      <c r="F21" s="455"/>
      <c r="G21" s="153" t="s">
        <v>189</v>
      </c>
      <c r="H21" s="153" t="s">
        <v>47</v>
      </c>
      <c r="I21" s="154">
        <f>E32</f>
        <v>0</v>
      </c>
      <c r="M21" s="185"/>
      <c r="N21" s="185"/>
    </row>
    <row r="22" spans="2:14">
      <c r="B22" s="440">
        <v>4</v>
      </c>
      <c r="C22" s="442" t="s">
        <v>72</v>
      </c>
      <c r="D22" s="443"/>
      <c r="E22" s="443"/>
      <c r="F22" s="443"/>
      <c r="G22" s="158" t="s">
        <v>190</v>
      </c>
      <c r="H22" s="158" t="s">
        <v>70</v>
      </c>
      <c r="I22" s="159">
        <f>E29</f>
        <v>0</v>
      </c>
      <c r="M22" s="185"/>
      <c r="N22" s="185"/>
    </row>
    <row r="23" spans="2:14">
      <c r="B23" s="441"/>
      <c r="C23" s="444"/>
      <c r="D23" s="445"/>
      <c r="E23" s="445"/>
      <c r="F23" s="445"/>
      <c r="G23" s="156" t="s">
        <v>187</v>
      </c>
      <c r="H23" s="156" t="s">
        <v>70</v>
      </c>
      <c r="I23" s="157">
        <f>E31</f>
        <v>0</v>
      </c>
      <c r="M23" s="185"/>
      <c r="N23" s="185"/>
    </row>
    <row r="24" spans="2:14" ht="33">
      <c r="B24" s="215">
        <v>5</v>
      </c>
      <c r="C24" s="213" t="s">
        <v>211</v>
      </c>
      <c r="D24" s="212"/>
      <c r="E24" s="4"/>
      <c r="F24" s="4"/>
      <c r="G24" s="210" t="s">
        <v>219</v>
      </c>
      <c r="H24" s="211" t="s">
        <v>70</v>
      </c>
      <c r="I24" s="209">
        <f>E39+E40</f>
        <v>0</v>
      </c>
      <c r="M24" s="185"/>
      <c r="N24" s="185"/>
    </row>
    <row r="25" spans="2:14" ht="16.5">
      <c r="G25" s="160"/>
      <c r="H25" s="160"/>
      <c r="I25" s="161"/>
      <c r="M25" s="185"/>
      <c r="N25" s="185"/>
    </row>
    <row r="26" spans="2:14" ht="22.5">
      <c r="C26" s="162" t="s">
        <v>73</v>
      </c>
      <c r="D26" s="2"/>
      <c r="E26" s="163"/>
      <c r="F26" s="163"/>
      <c r="M26" s="185"/>
      <c r="N26" s="185"/>
    </row>
    <row r="27" spans="2:14" ht="4.5" customHeight="1">
      <c r="M27" s="185"/>
      <c r="N27" s="185"/>
    </row>
    <row r="28" spans="2:14" ht="16.5">
      <c r="C28" s="1" t="s">
        <v>74</v>
      </c>
      <c r="D28" s="1" t="s">
        <v>9</v>
      </c>
      <c r="E28" s="164" t="s">
        <v>10</v>
      </c>
      <c r="F28" s="164" t="s">
        <v>28</v>
      </c>
      <c r="H28" s="6"/>
      <c r="M28" s="185"/>
      <c r="N28" s="185"/>
    </row>
    <row r="29" spans="2:14" ht="16.5">
      <c r="C29" s="175" t="s">
        <v>190</v>
      </c>
      <c r="D29" s="165" t="str">
        <f>Calculations!D11</f>
        <v>Learner hours</v>
      </c>
      <c r="E29" s="165">
        <f>Calculations!K11</f>
        <v>0</v>
      </c>
      <c r="F29" s="165">
        <f>Calculations!F11</f>
        <v>4.5</v>
      </c>
      <c r="M29" s="185"/>
      <c r="N29" s="185"/>
    </row>
    <row r="30" spans="2:14" ht="16.5">
      <c r="C30" s="165" t="s">
        <v>191</v>
      </c>
      <c r="D30" s="165" t="str">
        <f>Calculations!D13</f>
        <v>Frequency of learner engagement</v>
      </c>
      <c r="E30" s="165">
        <f>Calculations!K13</f>
        <v>0</v>
      </c>
      <c r="F30" s="165">
        <f>Calculations!F13</f>
        <v>4.5</v>
      </c>
      <c r="L30" s="166"/>
      <c r="M30" s="185"/>
      <c r="N30" s="185"/>
    </row>
    <row r="31" spans="2:14" ht="16.5">
      <c r="C31" s="165" t="s">
        <v>187</v>
      </c>
      <c r="D31" s="165" t="str">
        <f>Calculations!D18</f>
        <v>Duration</v>
      </c>
      <c r="E31" s="165">
        <f>Calculations!K18</f>
        <v>0</v>
      </c>
      <c r="F31" s="165">
        <f>Calculations!F18</f>
        <v>6</v>
      </c>
      <c r="L31" s="166"/>
      <c r="M31" s="185"/>
      <c r="N31" s="185"/>
    </row>
    <row r="32" spans="2:14" ht="16.5">
      <c r="C32" s="167" t="s">
        <v>189</v>
      </c>
      <c r="D32" s="167" t="str">
        <f>Calculations!C20</f>
        <v>Stated conservation education objective</v>
      </c>
      <c r="E32" s="168">
        <f>Scoring!K24</f>
        <v>0</v>
      </c>
      <c r="F32" s="168" t="s">
        <v>75</v>
      </c>
      <c r="L32" s="166"/>
      <c r="M32" s="185"/>
      <c r="N32" s="185"/>
    </row>
    <row r="33" spans="3:15" ht="16.5">
      <c r="C33" s="169" t="s">
        <v>192</v>
      </c>
      <c r="D33" s="169" t="str">
        <f>Calculations!D23</f>
        <v>Community need</v>
      </c>
      <c r="E33" s="169">
        <f>Calculations!K23</f>
        <v>0</v>
      </c>
      <c r="F33" s="169">
        <f>Calculations!F23</f>
        <v>6</v>
      </c>
      <c r="M33" s="185"/>
      <c r="N33" s="185"/>
    </row>
    <row r="34" spans="3:15" ht="16.5">
      <c r="C34" s="169" t="s">
        <v>193</v>
      </c>
      <c r="D34" s="169" t="str">
        <f>Calculations!D26</f>
        <v>Level of planning</v>
      </c>
      <c r="E34" s="169">
        <f>Calculations!K26</f>
        <v>0</v>
      </c>
      <c r="F34" s="169">
        <f>Calculations!F26</f>
        <v>9</v>
      </c>
      <c r="M34" s="225"/>
      <c r="N34" s="225"/>
      <c r="O34" s="225"/>
    </row>
    <row r="35" spans="3:15" ht="16.5">
      <c r="C35" s="170" t="s">
        <v>194</v>
      </c>
      <c r="D35" s="170" t="str">
        <f>Calculations!D31</f>
        <v>Written materials</v>
      </c>
      <c r="E35" s="170">
        <f>Calculations!K31</f>
        <v>0</v>
      </c>
      <c r="F35" s="170">
        <f>Calculations!F31</f>
        <v>3.5999999999999996</v>
      </c>
      <c r="M35" s="225"/>
      <c r="N35" s="225" t="s">
        <v>225</v>
      </c>
      <c r="O35" s="225"/>
    </row>
    <row r="36" spans="3:15" s="185" customFormat="1" ht="16.5">
      <c r="C36" s="170" t="s">
        <v>195</v>
      </c>
      <c r="D36" s="170" t="str">
        <f>Calculations!D34</f>
        <v>Tools and equipment</v>
      </c>
      <c r="E36" s="170">
        <f>Calculations!K34</f>
        <v>0</v>
      </c>
      <c r="F36" s="170">
        <f>Calculations!F34</f>
        <v>3.5999999999999996</v>
      </c>
      <c r="M36" s="225"/>
      <c r="N36" s="225"/>
      <c r="O36" s="225"/>
    </row>
    <row r="37" spans="3:15" s="185" customFormat="1" ht="16.5">
      <c r="C37" s="170" t="s">
        <v>196</v>
      </c>
      <c r="D37" s="170" t="str">
        <f>Calculations!D36</f>
        <v>Utilizing habitat</v>
      </c>
      <c r="E37" s="170">
        <f>Calculations!K36</f>
        <v>0</v>
      </c>
      <c r="F37" s="170">
        <f>Calculations!F36</f>
        <v>4.8</v>
      </c>
      <c r="M37" s="225" t="s">
        <v>226</v>
      </c>
      <c r="N37" s="225"/>
      <c r="O37" s="225"/>
    </row>
    <row r="38" spans="3:15" s="185" customFormat="1" ht="16.5">
      <c r="C38" s="208" t="s">
        <v>197</v>
      </c>
      <c r="D38" s="208" t="str">
        <f>Calculations!D40</f>
        <v>Conservation impact</v>
      </c>
      <c r="E38" s="208">
        <f>Calculations!K40</f>
        <v>0</v>
      </c>
      <c r="F38" s="208">
        <f>Calculations!F40</f>
        <v>10</v>
      </c>
      <c r="M38" s="225"/>
      <c r="N38" s="225"/>
      <c r="O38" s="225"/>
    </row>
    <row r="39" spans="3:15" ht="16.5">
      <c r="C39" s="171" t="s">
        <v>198</v>
      </c>
      <c r="D39" s="171" t="str">
        <f>Calculations!D44</f>
        <v>Project learning goals</v>
      </c>
      <c r="E39" s="171">
        <f>Calculations!K44</f>
        <v>0</v>
      </c>
      <c r="F39" s="171">
        <f>Calculations!F44</f>
        <v>6</v>
      </c>
      <c r="M39" s="225"/>
      <c r="N39" s="225"/>
      <c r="O39" s="225"/>
    </row>
    <row r="40" spans="3:15" ht="16.5">
      <c r="C40" s="171" t="s">
        <v>199</v>
      </c>
      <c r="D40" s="171" t="str">
        <f>Calculations!D47</f>
        <v>Project logistics</v>
      </c>
      <c r="E40" s="171">
        <f>Calculations!K47</f>
        <v>0</v>
      </c>
      <c r="F40" s="171">
        <f>Calculations!F47</f>
        <v>4.0000000000000009</v>
      </c>
      <c r="M40" s="225" t="s">
        <v>227</v>
      </c>
      <c r="N40" s="226">
        <f>Calculations!K11*Calculations!O11+Calculations!K13*Calculations!O13+Calculations!K18*Calculations!O18+Calculations!K23*Calculations!O23+Calculations!K26*Calculations!O26+Calculations!K44*Calculations!O44+Calculations!K47*Calculations!O47+Calculations!K50*Calculations!O50+Calculations!K54*Calculations!O54+Calculations!K56*Calculations!O56+Calculations!K76*Calculations!O76</f>
        <v>0</v>
      </c>
      <c r="O40" s="225"/>
    </row>
    <row r="41" spans="3:15" ht="16.5">
      <c r="C41" s="171" t="s">
        <v>200</v>
      </c>
      <c r="D41" s="171" t="str">
        <f>Calculations!D50</f>
        <v>Use evaluation for improvements</v>
      </c>
      <c r="E41" s="171">
        <f>Calculations!K50</f>
        <v>0</v>
      </c>
      <c r="F41" s="171">
        <f>Calculations!F50</f>
        <v>10</v>
      </c>
      <c r="M41" s="225"/>
      <c r="N41" s="225"/>
      <c r="O41" s="225"/>
    </row>
    <row r="42" spans="3:15" ht="16.5">
      <c r="C42" s="172" t="s">
        <v>201</v>
      </c>
      <c r="D42" s="172" t="str">
        <f>Calculations!D54</f>
        <v>Employee participation</v>
      </c>
      <c r="E42" s="172">
        <f>Calculations!K54</f>
        <v>0</v>
      </c>
      <c r="F42" s="172">
        <f>Calculations!F54</f>
        <v>5</v>
      </c>
      <c r="M42" s="225"/>
      <c r="N42" s="225"/>
      <c r="O42" s="225"/>
    </row>
    <row r="43" spans="3:15" ht="16.5">
      <c r="C43" s="172" t="s">
        <v>202</v>
      </c>
      <c r="D43" s="172" t="str">
        <f>Calculations!D56</f>
        <v>Employee engagement</v>
      </c>
      <c r="E43" s="172">
        <f>Calculations!K56</f>
        <v>0</v>
      </c>
      <c r="F43" s="172">
        <f>Calculations!F56</f>
        <v>5</v>
      </c>
      <c r="M43" s="225" t="s">
        <v>228</v>
      </c>
      <c r="N43" s="225"/>
      <c r="O43" s="225"/>
    </row>
    <row r="44" spans="3:15" ht="16.5">
      <c r="C44" s="165" t="s">
        <v>203</v>
      </c>
      <c r="D44" s="165" t="str">
        <f>Calculations!D61</f>
        <v>Partner participation</v>
      </c>
      <c r="E44" s="165">
        <f>Calculations!K61</f>
        <v>0</v>
      </c>
      <c r="F44" s="165">
        <f>Calculations!F61</f>
        <v>3.9</v>
      </c>
      <c r="M44" s="225"/>
      <c r="N44" s="225"/>
      <c r="O44" s="225"/>
    </row>
    <row r="45" spans="3:15" ht="16.5">
      <c r="C45" s="165" t="s">
        <v>204</v>
      </c>
      <c r="D45" s="165" t="str">
        <f>Calculations!D63</f>
        <v>Partner engagement</v>
      </c>
      <c r="E45" s="165">
        <f>Calculations!K63</f>
        <v>0</v>
      </c>
      <c r="F45" s="165">
        <f>Calculations!F63</f>
        <v>3.9</v>
      </c>
      <c r="M45" s="225"/>
      <c r="N45" s="225"/>
      <c r="O45" s="225"/>
    </row>
    <row r="46" spans="3:15" ht="16.5">
      <c r="C46" s="165" t="s">
        <v>205</v>
      </c>
      <c r="D46" s="165" t="str">
        <f>Calculations!D67</f>
        <v>Technical advice</v>
      </c>
      <c r="E46" s="165">
        <f>Calculations!K67</f>
        <v>0</v>
      </c>
      <c r="F46" s="165">
        <f>Calculations!F67</f>
        <v>5.2</v>
      </c>
      <c r="M46" s="185"/>
      <c r="N46" s="185"/>
    </row>
    <row r="47" spans="3:15" ht="16.5">
      <c r="C47" s="167" t="s">
        <v>188</v>
      </c>
      <c r="D47" s="167" t="str">
        <f>Calculations!C71</f>
        <v>Exceeds regulatory requirements</v>
      </c>
      <c r="E47" s="168">
        <f>Scoring!K131</f>
        <v>0</v>
      </c>
      <c r="F47" s="168" t="s">
        <v>75</v>
      </c>
      <c r="M47" s="185"/>
      <c r="N47" s="185"/>
    </row>
    <row r="48" spans="3:15" ht="16.5">
      <c r="C48" s="170" t="s">
        <v>206</v>
      </c>
      <c r="D48" s="170" t="str">
        <f>Calculations!D74</f>
        <v>Large-scale initiative alignment</v>
      </c>
      <c r="E48" s="170">
        <f>Calculations!K74</f>
        <v>0</v>
      </c>
      <c r="F48" s="170">
        <f>Calculations!F74</f>
        <v>2.7500000000000004</v>
      </c>
      <c r="M48" s="185"/>
      <c r="N48" s="185"/>
    </row>
    <row r="49" spans="3:14" ht="16.5">
      <c r="C49" s="170" t="s">
        <v>207</v>
      </c>
      <c r="D49" s="170" t="str">
        <f>Calculations!D76</f>
        <v>Corporate level commitment</v>
      </c>
      <c r="E49" s="170">
        <f>Calculations!K76</f>
        <v>0</v>
      </c>
      <c r="F49" s="170">
        <f>Calculations!F76</f>
        <v>2.2500000000000004</v>
      </c>
      <c r="M49" s="185"/>
      <c r="N49" s="185"/>
    </row>
    <row r="50" spans="3:14" ht="16.5">
      <c r="M50" s="185"/>
      <c r="N50" s="185"/>
    </row>
    <row r="51" spans="3:14" ht="15.75" customHeight="1">
      <c r="C51" s="446" t="s">
        <v>254</v>
      </c>
      <c r="D51" s="447"/>
      <c r="E51" s="447"/>
      <c r="F51" s="447"/>
      <c r="G51" s="447"/>
      <c r="H51" s="447"/>
      <c r="I51" s="447"/>
      <c r="J51" s="447"/>
      <c r="K51" s="447"/>
      <c r="L51" s="448"/>
      <c r="M51" s="185"/>
      <c r="N51" s="185"/>
    </row>
    <row r="52" spans="3:14" ht="15" customHeight="1">
      <c r="M52" s="185"/>
      <c r="N52" s="185"/>
    </row>
    <row r="53" spans="3:14" ht="16.5">
      <c r="D53" s="173"/>
      <c r="E53" s="174"/>
      <c r="F53" s="174"/>
      <c r="G53" s="174"/>
      <c r="H53" s="174"/>
      <c r="I53" s="3"/>
      <c r="J53" s="3"/>
      <c r="K53" s="3"/>
      <c r="M53" s="185"/>
      <c r="N53" s="185"/>
    </row>
    <row r="54" spans="3:14" ht="16.5">
      <c r="D54" s="3"/>
      <c r="E54" s="3"/>
      <c r="F54" s="3"/>
      <c r="G54" s="3"/>
      <c r="H54" s="3"/>
      <c r="I54" s="3"/>
      <c r="J54" s="3"/>
      <c r="K54" s="3"/>
      <c r="M54" s="185"/>
      <c r="N54" s="185"/>
    </row>
    <row r="55" spans="3:14" ht="16.5">
      <c r="D55" s="3"/>
      <c r="E55" s="3"/>
      <c r="F55" s="3"/>
      <c r="G55" s="3"/>
      <c r="H55" s="3"/>
      <c r="I55" s="3"/>
      <c r="J55" s="3"/>
      <c r="K55" s="3"/>
    </row>
    <row r="123" spans="3:3">
      <c r="C123" t="s">
        <v>47</v>
      </c>
    </row>
    <row r="124" spans="3:3">
      <c r="C124" t="s">
        <v>48</v>
      </c>
    </row>
  </sheetData>
  <sheetProtection password="8BDB" sheet="1" objects="1" scenarios="1"/>
  <mergeCells count="19">
    <mergeCell ref="C51:L51"/>
    <mergeCell ref="E11:I11"/>
    <mergeCell ref="C12:D12"/>
    <mergeCell ref="E12:I12"/>
    <mergeCell ref="K13:K14"/>
    <mergeCell ref="C14:D14"/>
    <mergeCell ref="E14:F14"/>
    <mergeCell ref="C21:F21"/>
    <mergeCell ref="K8:K9"/>
    <mergeCell ref="L8:L9"/>
    <mergeCell ref="C9:D9"/>
    <mergeCell ref="E9:I9"/>
    <mergeCell ref="B22:B23"/>
    <mergeCell ref="C22:F23"/>
    <mergeCell ref="C10:D10"/>
    <mergeCell ref="E10:I10"/>
    <mergeCell ref="C11:D11"/>
    <mergeCell ref="C8:D8"/>
    <mergeCell ref="E8:I8"/>
  </mergeCells>
  <dataValidations count="2">
    <dataValidation type="date" allowBlank="1" showInputMessage="1" showErrorMessage="1" sqref="E14:F14">
      <formula1>42522</formula1>
      <formula2>42735</formula2>
    </dataValidation>
    <dataValidation type="list" allowBlank="1" showInputMessage="1" showErrorMessage="1" sqref="C123:C124">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8"/>
  <sheetViews>
    <sheetView showGridLines="0" zoomScaleNormal="100" workbookViewId="0">
      <selection activeCell="A115" sqref="A115"/>
    </sheetView>
  </sheetViews>
  <sheetFormatPr defaultColWidth="9" defaultRowHeight="14.25"/>
  <cols>
    <col min="1" max="1" width="2.25" style="5" customWidth="1"/>
    <col min="2" max="2" width="8.625" style="5" customWidth="1"/>
    <col min="3" max="3" width="12.875" style="5" customWidth="1"/>
    <col min="4" max="4" width="29.25" style="102" customWidth="1"/>
    <col min="5" max="5" width="8.75" style="5" customWidth="1"/>
    <col min="6" max="6" width="9.875" style="5" customWidth="1"/>
    <col min="7" max="7" width="11.625" style="5" customWidth="1"/>
    <col min="8" max="8" width="12.625" style="5" customWidth="1"/>
    <col min="9" max="9" width="11" style="5" customWidth="1"/>
    <col min="10" max="10" width="8.75" style="5" customWidth="1"/>
    <col min="11" max="11" width="11.25" style="5" customWidth="1"/>
    <col min="12" max="12" width="1" style="5" customWidth="1"/>
    <col min="13" max="13" width="9.625" style="5" customWidth="1"/>
    <col min="14" max="14" width="10.75" style="5" bestFit="1" customWidth="1"/>
    <col min="15" max="15" width="9.375" style="5" bestFit="1" customWidth="1"/>
    <col min="16" max="16" width="10.875" style="5" customWidth="1"/>
    <col min="17" max="17" width="11.75" style="5" customWidth="1"/>
    <col min="18" max="18" width="10.75" style="5" bestFit="1" customWidth="1"/>
    <col min="19" max="16384" width="9" style="5"/>
  </cols>
  <sheetData>
    <row r="1" spans="1:18" ht="16.5">
      <c r="D1"/>
      <c r="E1"/>
      <c r="F1"/>
      <c r="G1"/>
      <c r="H1"/>
      <c r="I1"/>
      <c r="J1"/>
      <c r="K1"/>
      <c r="L1"/>
    </row>
    <row r="2" spans="1:18" ht="16.5">
      <c r="C2" s="6"/>
      <c r="D2"/>
      <c r="E2"/>
      <c r="F2"/>
      <c r="G2"/>
      <c r="H2"/>
      <c r="I2"/>
      <c r="J2"/>
      <c r="K2"/>
      <c r="L2"/>
    </row>
    <row r="3" spans="1:18" ht="31.5">
      <c r="B3" s="7" t="s">
        <v>37</v>
      </c>
      <c r="C3" s="6"/>
      <c r="D3"/>
      <c r="E3"/>
      <c r="F3"/>
      <c r="G3"/>
      <c r="H3"/>
      <c r="I3"/>
      <c r="J3"/>
      <c r="K3"/>
      <c r="L3"/>
    </row>
    <row r="4" spans="1:18" ht="16.5">
      <c r="C4" s="6"/>
      <c r="D4"/>
      <c r="E4"/>
      <c r="F4"/>
      <c r="G4"/>
      <c r="H4"/>
      <c r="I4"/>
      <c r="J4"/>
      <c r="K4"/>
      <c r="L4"/>
    </row>
    <row r="5" spans="1:18" ht="16.5">
      <c r="C5" s="6"/>
      <c r="D5"/>
      <c r="E5"/>
      <c r="F5"/>
      <c r="G5"/>
      <c r="H5"/>
      <c r="I5"/>
      <c r="J5"/>
      <c r="K5"/>
      <c r="L5"/>
    </row>
    <row r="6" spans="1:18" ht="16.5">
      <c r="C6"/>
      <c r="D6"/>
      <c r="E6"/>
      <c r="F6"/>
      <c r="G6"/>
      <c r="H6"/>
      <c r="I6"/>
      <c r="J6"/>
      <c r="K6"/>
      <c r="L6"/>
    </row>
    <row r="7" spans="1:18" ht="37.5" customHeight="1">
      <c r="B7" s="456" t="s">
        <v>37</v>
      </c>
      <c r="C7" s="456"/>
      <c r="D7" s="456"/>
      <c r="E7" s="456"/>
      <c r="F7" s="456"/>
      <c r="G7" s="456"/>
      <c r="H7" s="456"/>
      <c r="I7" s="456"/>
      <c r="J7" s="456"/>
      <c r="K7" s="456"/>
      <c r="L7"/>
      <c r="M7" s="457" t="s">
        <v>38</v>
      </c>
      <c r="N7" s="458"/>
      <c r="O7" s="458"/>
      <c r="P7" s="458"/>
      <c r="Q7" s="458"/>
      <c r="R7" s="459"/>
    </row>
    <row r="8" spans="1:18" ht="39.75" customHeight="1">
      <c r="B8" s="460" t="s">
        <v>255</v>
      </c>
      <c r="C8" s="461"/>
      <c r="D8" s="461"/>
      <c r="E8" s="461"/>
      <c r="F8" s="461"/>
      <c r="G8" s="461"/>
      <c r="H8" s="461"/>
      <c r="I8" s="461"/>
      <c r="J8" s="461"/>
      <c r="K8" s="462"/>
      <c r="L8"/>
      <c r="M8" s="463" t="s">
        <v>39</v>
      </c>
      <c r="N8" s="464"/>
      <c r="O8" s="463" t="s">
        <v>40</v>
      </c>
      <c r="P8" s="465"/>
      <c r="Q8" s="463" t="s">
        <v>41</v>
      </c>
      <c r="R8" s="465"/>
    </row>
    <row r="9" spans="1:18" s="17" customFormat="1" ht="28.5" customHeight="1">
      <c r="A9" s="8"/>
      <c r="B9" s="9" t="s">
        <v>214</v>
      </c>
      <c r="C9" s="10" t="s">
        <v>42</v>
      </c>
      <c r="D9" s="11" t="s">
        <v>9</v>
      </c>
      <c r="E9" s="10" t="s">
        <v>43</v>
      </c>
      <c r="F9" s="10" t="s">
        <v>215</v>
      </c>
      <c r="G9" s="10" t="s">
        <v>216</v>
      </c>
      <c r="H9" s="10" t="s">
        <v>25</v>
      </c>
      <c r="I9" s="10" t="s">
        <v>24</v>
      </c>
      <c r="J9" s="10" t="s">
        <v>26</v>
      </c>
      <c r="K9" s="12" t="s">
        <v>27</v>
      </c>
      <c r="L9" s="13"/>
      <c r="M9" s="14" t="s">
        <v>44</v>
      </c>
      <c r="N9" s="15" t="s">
        <v>217</v>
      </c>
      <c r="O9" s="14" t="s">
        <v>44</v>
      </c>
      <c r="P9" s="15" t="s">
        <v>218</v>
      </c>
      <c r="Q9" s="14" t="s">
        <v>44</v>
      </c>
      <c r="R9" s="16" t="s">
        <v>217</v>
      </c>
    </row>
    <row r="10" spans="1:18" ht="16.5">
      <c r="B10" s="18">
        <v>53.1</v>
      </c>
      <c r="C10" s="19" t="s">
        <v>0</v>
      </c>
      <c r="D10" s="20"/>
      <c r="E10" s="19">
        <v>0.15</v>
      </c>
      <c r="F10" s="21"/>
      <c r="G10" s="21"/>
      <c r="H10" s="21"/>
      <c r="I10" s="21"/>
      <c r="J10" s="21"/>
      <c r="K10" s="21"/>
      <c r="L10" s="23"/>
      <c r="M10" s="24"/>
      <c r="N10" s="21"/>
      <c r="O10" s="21"/>
      <c r="P10" s="21"/>
      <c r="Q10" s="21"/>
      <c r="R10" s="22"/>
    </row>
    <row r="11" spans="1:18" ht="16.5">
      <c r="B11" s="24"/>
      <c r="C11" s="21" t="s">
        <v>190</v>
      </c>
      <c r="D11" s="25" t="s">
        <v>118</v>
      </c>
      <c r="E11" s="21">
        <v>0.3</v>
      </c>
      <c r="F11" s="26">
        <f>E11*E10*100</f>
        <v>4.5</v>
      </c>
      <c r="G11" s="27">
        <f>Scoring!K8</f>
        <v>0</v>
      </c>
      <c r="H11" s="26">
        <v>0</v>
      </c>
      <c r="I11" s="26">
        <v>0</v>
      </c>
      <c r="J11" s="26">
        <f>F11*H11</f>
        <v>0</v>
      </c>
      <c r="K11" s="28">
        <f>(MIN(100%,G11/I12))*F11</f>
        <v>0</v>
      </c>
      <c r="L11" s="23"/>
      <c r="M11" s="29"/>
      <c r="N11" s="30"/>
      <c r="O11" s="29">
        <v>0.2</v>
      </c>
      <c r="P11" s="30">
        <f>O11*F11</f>
        <v>0.9</v>
      </c>
      <c r="Q11" s="31">
        <v>0.8</v>
      </c>
      <c r="R11" s="30">
        <f>Q11*F11</f>
        <v>3.6</v>
      </c>
    </row>
    <row r="12" spans="1:18" ht="16.5">
      <c r="B12" s="24"/>
      <c r="C12" s="21"/>
      <c r="D12" s="25"/>
      <c r="E12" s="21"/>
      <c r="F12" s="26"/>
      <c r="G12" s="26"/>
      <c r="H12" s="26">
        <v>1</v>
      </c>
      <c r="I12" s="26">
        <v>25</v>
      </c>
      <c r="J12" s="26">
        <f>F11*H12</f>
        <v>4.5</v>
      </c>
      <c r="K12" s="8"/>
      <c r="L12" s="23"/>
      <c r="M12" s="29"/>
      <c r="N12" s="30"/>
      <c r="O12" s="29"/>
      <c r="P12" s="30"/>
      <c r="Q12" s="31"/>
      <c r="R12" s="30"/>
    </row>
    <row r="13" spans="1:18" ht="16.5">
      <c r="B13" s="24"/>
      <c r="C13" s="21" t="s">
        <v>191</v>
      </c>
      <c r="D13" s="25" t="s">
        <v>119</v>
      </c>
      <c r="E13" s="21">
        <v>0.3</v>
      </c>
      <c r="F13" s="26">
        <f>E13*E10*100</f>
        <v>4.5</v>
      </c>
      <c r="G13" s="27">
        <f>Scoring!K13</f>
        <v>0</v>
      </c>
      <c r="H13" s="26">
        <v>0</v>
      </c>
      <c r="I13" s="26">
        <v>0</v>
      </c>
      <c r="J13" s="26">
        <f>F13*H13</f>
        <v>0</v>
      </c>
      <c r="K13" s="28">
        <f>VLOOKUP(G13,I13:J17, 2)</f>
        <v>0</v>
      </c>
      <c r="L13" s="23"/>
      <c r="M13" s="29"/>
      <c r="N13" s="30"/>
      <c r="O13" s="29">
        <v>0.2</v>
      </c>
      <c r="P13" s="30">
        <f>O13*F13</f>
        <v>0.9</v>
      </c>
      <c r="Q13" s="31">
        <v>0.8</v>
      </c>
      <c r="R13" s="30">
        <f>Q13*F13</f>
        <v>3.6</v>
      </c>
    </row>
    <row r="14" spans="1:18" ht="16.5">
      <c r="B14" s="24"/>
      <c r="C14" s="21"/>
      <c r="D14" s="25"/>
      <c r="E14" s="21"/>
      <c r="F14" s="26"/>
      <c r="G14" s="26"/>
      <c r="H14" s="26">
        <v>0.25</v>
      </c>
      <c r="I14" s="26">
        <v>1</v>
      </c>
      <c r="J14" s="26">
        <f>F13*H14</f>
        <v>1.125</v>
      </c>
      <c r="K14" s="182"/>
      <c r="L14" s="23"/>
      <c r="M14" s="29"/>
      <c r="N14" s="30"/>
      <c r="O14" s="29"/>
      <c r="P14" s="30"/>
      <c r="Q14" s="31"/>
      <c r="R14" s="30"/>
    </row>
    <row r="15" spans="1:18" ht="16.5">
      <c r="B15" s="24"/>
      <c r="C15" s="21"/>
      <c r="D15" s="25"/>
      <c r="E15" s="21"/>
      <c r="F15" s="26"/>
      <c r="G15" s="26"/>
      <c r="H15" s="26">
        <v>0.5</v>
      </c>
      <c r="I15" s="26">
        <v>2</v>
      </c>
      <c r="J15" s="26">
        <f>F13*H15</f>
        <v>2.25</v>
      </c>
      <c r="K15" s="182"/>
      <c r="L15" s="23"/>
      <c r="M15" s="29"/>
      <c r="N15" s="30"/>
      <c r="O15" s="29"/>
      <c r="P15" s="30"/>
      <c r="Q15" s="31"/>
      <c r="R15" s="30"/>
    </row>
    <row r="16" spans="1:18" ht="16.5">
      <c r="B16" s="24"/>
      <c r="C16" s="21"/>
      <c r="D16" s="25"/>
      <c r="E16" s="21"/>
      <c r="F16" s="26"/>
      <c r="G16" s="26"/>
      <c r="H16" s="26">
        <v>0.8</v>
      </c>
      <c r="I16" s="26">
        <v>3</v>
      </c>
      <c r="J16" s="26">
        <f>F13*H16</f>
        <v>3.6</v>
      </c>
      <c r="K16" s="184"/>
      <c r="L16" s="23"/>
      <c r="M16" s="29"/>
      <c r="N16" s="30"/>
      <c r="O16" s="29"/>
      <c r="P16" s="30"/>
      <c r="Q16" s="31"/>
      <c r="R16" s="30"/>
    </row>
    <row r="17" spans="1:18" ht="16.5">
      <c r="B17" s="24"/>
      <c r="C17" s="21"/>
      <c r="D17" s="25"/>
      <c r="E17" s="21"/>
      <c r="F17" s="26"/>
      <c r="G17" s="26"/>
      <c r="H17" s="26">
        <v>1</v>
      </c>
      <c r="I17" s="26">
        <v>4</v>
      </c>
      <c r="J17" s="26">
        <f>F13*H17</f>
        <v>4.5</v>
      </c>
      <c r="K17" s="8"/>
      <c r="L17" s="23"/>
      <c r="M17" s="29"/>
      <c r="N17" s="30"/>
      <c r="O17" s="29"/>
      <c r="P17" s="30"/>
      <c r="Q17" s="31"/>
      <c r="R17" s="30"/>
    </row>
    <row r="18" spans="1:18" ht="16.5">
      <c r="B18" s="24"/>
      <c r="C18" s="21" t="s">
        <v>187</v>
      </c>
      <c r="D18" s="25" t="s">
        <v>120</v>
      </c>
      <c r="E18" s="21">
        <v>0.4</v>
      </c>
      <c r="F18" s="26">
        <f>E18*E10*100</f>
        <v>6</v>
      </c>
      <c r="G18" s="27">
        <f>Scoring!K20</f>
        <v>0</v>
      </c>
      <c r="H18" s="26">
        <v>0</v>
      </c>
      <c r="I18" s="26">
        <v>0</v>
      </c>
      <c r="J18" s="26">
        <f>F18*H18</f>
        <v>0</v>
      </c>
      <c r="K18" s="184">
        <f>(MIN(100%,G18/I19))*F18</f>
        <v>0</v>
      </c>
      <c r="L18" s="23"/>
      <c r="M18" s="29"/>
      <c r="N18" s="30"/>
      <c r="O18" s="29">
        <v>0.2</v>
      </c>
      <c r="P18" s="30">
        <f>O18*F18</f>
        <v>1.2000000000000002</v>
      </c>
      <c r="Q18" s="31">
        <v>0.8</v>
      </c>
      <c r="R18" s="30">
        <f>Q18*F18</f>
        <v>4.8000000000000007</v>
      </c>
    </row>
    <row r="19" spans="1:18" ht="16.5">
      <c r="B19" s="24"/>
      <c r="C19" s="21"/>
      <c r="D19" s="25"/>
      <c r="E19" s="21"/>
      <c r="F19" s="26"/>
      <c r="G19" s="26"/>
      <c r="H19" s="26">
        <v>1</v>
      </c>
      <c r="I19" s="26">
        <v>5</v>
      </c>
      <c r="J19" s="26">
        <f>F18*H19</f>
        <v>6</v>
      </c>
      <c r="K19" s="184"/>
      <c r="L19" s="23"/>
      <c r="M19" s="29"/>
      <c r="N19" s="30"/>
      <c r="O19" s="29"/>
      <c r="P19" s="30"/>
      <c r="Q19" s="31"/>
      <c r="R19" s="30"/>
    </row>
    <row r="20" spans="1:18" ht="16.5">
      <c r="B20" s="32" t="s">
        <v>189</v>
      </c>
      <c r="C20" s="33" t="s">
        <v>121</v>
      </c>
      <c r="D20" s="34"/>
      <c r="E20" s="33"/>
      <c r="F20" s="35"/>
      <c r="G20" s="36"/>
      <c r="H20" s="35"/>
      <c r="I20" s="35"/>
      <c r="J20" s="35"/>
      <c r="K20" s="37"/>
      <c r="L20" s="23"/>
      <c r="M20" s="38"/>
      <c r="N20" s="35"/>
      <c r="O20" s="35"/>
      <c r="P20" s="35"/>
      <c r="Q20" s="37"/>
      <c r="R20" s="39"/>
    </row>
    <row r="21" spans="1:18" ht="16.5">
      <c r="B21" s="40"/>
      <c r="C21" s="35" t="s">
        <v>189</v>
      </c>
      <c r="D21" s="41"/>
      <c r="E21" s="35"/>
      <c r="F21" s="42"/>
      <c r="G21" s="27">
        <f>Scoring!K24</f>
        <v>0</v>
      </c>
      <c r="H21" s="42"/>
      <c r="I21" s="42"/>
      <c r="J21" s="42"/>
      <c r="K21" s="28">
        <f>G21</f>
        <v>0</v>
      </c>
      <c r="L21" s="23"/>
      <c r="M21" s="29"/>
      <c r="N21" s="30"/>
      <c r="O21" s="29"/>
      <c r="P21" s="30"/>
      <c r="Q21" s="31"/>
      <c r="R21" s="30"/>
    </row>
    <row r="22" spans="1:18" ht="16.5">
      <c r="B22" s="43">
        <v>53.2</v>
      </c>
      <c r="C22" s="44" t="s">
        <v>100</v>
      </c>
      <c r="D22" s="45"/>
      <c r="E22" s="46">
        <v>0.15</v>
      </c>
      <c r="F22" s="47"/>
      <c r="G22" s="47"/>
      <c r="H22" s="47"/>
      <c r="I22" s="47"/>
      <c r="J22" s="47"/>
      <c r="K22" s="48"/>
      <c r="L22" s="23"/>
      <c r="M22" s="49"/>
      <c r="N22" s="47"/>
      <c r="O22" s="47"/>
      <c r="P22" s="47"/>
      <c r="Q22" s="47"/>
      <c r="R22" s="48"/>
    </row>
    <row r="23" spans="1:18" ht="16.5">
      <c r="B23" s="49"/>
      <c r="C23" s="47" t="s">
        <v>192</v>
      </c>
      <c r="D23" s="50" t="s">
        <v>122</v>
      </c>
      <c r="E23" s="47">
        <v>0.4</v>
      </c>
      <c r="F23" s="42">
        <f>E23*E22*100</f>
        <v>6</v>
      </c>
      <c r="G23" s="27">
        <f>Scoring!K31</f>
        <v>0</v>
      </c>
      <c r="H23" s="42">
        <v>0</v>
      </c>
      <c r="I23" s="42">
        <v>0</v>
      </c>
      <c r="J23" s="42">
        <f>F23*H23</f>
        <v>0</v>
      </c>
      <c r="K23" s="28">
        <f>VLOOKUP(G23, I23:J25, 2)</f>
        <v>0</v>
      </c>
      <c r="L23" s="23"/>
      <c r="M23" s="29"/>
      <c r="N23" s="30"/>
      <c r="O23" s="29">
        <v>0.1</v>
      </c>
      <c r="P23" s="30">
        <f>O23*F23</f>
        <v>0.60000000000000009</v>
      </c>
      <c r="Q23" s="29">
        <v>0.9</v>
      </c>
      <c r="R23" s="30">
        <f>Q23*F23</f>
        <v>5.4</v>
      </c>
    </row>
    <row r="24" spans="1:18" ht="16.5">
      <c r="B24" s="49"/>
      <c r="C24" s="47"/>
      <c r="D24" s="50"/>
      <c r="E24" s="47"/>
      <c r="F24" s="42"/>
      <c r="G24" s="42"/>
      <c r="H24" s="42">
        <v>0.5</v>
      </c>
      <c r="I24" s="42">
        <v>1</v>
      </c>
      <c r="J24" s="42">
        <f>F23*H24</f>
        <v>3</v>
      </c>
      <c r="K24" s="182"/>
      <c r="L24" s="23"/>
      <c r="M24" s="29"/>
      <c r="N24" s="30"/>
      <c r="O24" s="29"/>
      <c r="P24" s="30"/>
      <c r="Q24" s="29"/>
      <c r="R24" s="30"/>
    </row>
    <row r="25" spans="1:18" ht="16.5">
      <c r="B25" s="49"/>
      <c r="C25" s="47"/>
      <c r="D25" s="50"/>
      <c r="E25" s="47"/>
      <c r="F25" s="42"/>
      <c r="G25" s="42"/>
      <c r="H25" s="42">
        <v>1</v>
      </c>
      <c r="I25" s="42">
        <v>2</v>
      </c>
      <c r="J25" s="42">
        <f>F23*H25</f>
        <v>6</v>
      </c>
      <c r="K25" s="28"/>
      <c r="L25" s="23"/>
      <c r="M25" s="29"/>
      <c r="N25" s="30"/>
      <c r="O25" s="29"/>
      <c r="P25" s="30"/>
      <c r="Q25" s="29"/>
      <c r="R25" s="30"/>
    </row>
    <row r="26" spans="1:18" ht="16.5">
      <c r="B26" s="49"/>
      <c r="C26" s="47" t="s">
        <v>193</v>
      </c>
      <c r="D26" s="50" t="s">
        <v>123</v>
      </c>
      <c r="E26" s="47">
        <v>0.6</v>
      </c>
      <c r="F26" s="42">
        <f>E26*E22*100</f>
        <v>9</v>
      </c>
      <c r="G26" s="27">
        <f>Scoring!K37</f>
        <v>0</v>
      </c>
      <c r="H26" s="42">
        <v>0</v>
      </c>
      <c r="I26" s="51">
        <v>0</v>
      </c>
      <c r="J26" s="42">
        <f>F26*H26</f>
        <v>0</v>
      </c>
      <c r="K26" s="28">
        <f>VLOOKUP(G26,I26:J29, 2)</f>
        <v>0</v>
      </c>
      <c r="L26" s="23"/>
      <c r="M26" s="29"/>
      <c r="N26" s="30"/>
      <c r="O26" s="29">
        <v>0.1</v>
      </c>
      <c r="P26" s="30">
        <f>O26*F26</f>
        <v>0.9</v>
      </c>
      <c r="Q26" s="29">
        <v>0.9</v>
      </c>
      <c r="R26" s="30">
        <f>Q26*F26</f>
        <v>8.1</v>
      </c>
    </row>
    <row r="27" spans="1:18" ht="16.5">
      <c r="B27" s="49"/>
      <c r="C27" s="47"/>
      <c r="D27" s="50"/>
      <c r="E27" s="47"/>
      <c r="F27" s="42"/>
      <c r="G27" s="42"/>
      <c r="H27" s="51">
        <v>0.5</v>
      </c>
      <c r="I27" s="51">
        <v>1</v>
      </c>
      <c r="J27" s="42">
        <f>F26*H27</f>
        <v>4.5</v>
      </c>
      <c r="K27" s="28"/>
      <c r="L27" s="23"/>
      <c r="M27" s="29"/>
      <c r="N27" s="30"/>
      <c r="O27" s="29"/>
      <c r="P27" s="30"/>
      <c r="Q27" s="31"/>
      <c r="R27" s="30"/>
    </row>
    <row r="28" spans="1:18" ht="16.5">
      <c r="B28" s="49"/>
      <c r="C28" s="47"/>
      <c r="D28" s="50"/>
      <c r="E28" s="47"/>
      <c r="F28" s="42"/>
      <c r="G28" s="42"/>
      <c r="H28" s="183">
        <v>0.75</v>
      </c>
      <c r="I28" s="183">
        <v>2</v>
      </c>
      <c r="J28" s="42">
        <f>F26*H28</f>
        <v>6.75</v>
      </c>
      <c r="K28" s="184"/>
      <c r="L28" s="23"/>
      <c r="M28" s="29"/>
      <c r="N28" s="30"/>
      <c r="O28" s="29"/>
      <c r="P28" s="30"/>
      <c r="Q28" s="31"/>
      <c r="R28" s="30"/>
    </row>
    <row r="29" spans="1:18" ht="16.5">
      <c r="B29" s="49"/>
      <c r="C29" s="47"/>
      <c r="D29" s="50"/>
      <c r="E29" s="47"/>
      <c r="F29" s="42"/>
      <c r="G29" s="42"/>
      <c r="H29" s="42">
        <v>1</v>
      </c>
      <c r="I29" s="51">
        <v>3</v>
      </c>
      <c r="J29" s="42">
        <f>F26*H29</f>
        <v>9</v>
      </c>
      <c r="K29" s="28"/>
      <c r="L29" s="23"/>
      <c r="M29" s="29"/>
      <c r="N29" s="30"/>
      <c r="O29" s="29"/>
      <c r="P29" s="30"/>
      <c r="Q29" s="31"/>
      <c r="R29" s="30"/>
    </row>
    <row r="30" spans="1:18" ht="16.5">
      <c r="A30" s="52"/>
      <c r="B30" s="53">
        <v>53.3</v>
      </c>
      <c r="C30" s="54" t="s">
        <v>111</v>
      </c>
      <c r="D30" s="55"/>
      <c r="E30" s="56">
        <v>0.12</v>
      </c>
      <c r="F30" s="57"/>
      <c r="G30" s="57"/>
      <c r="H30" s="57"/>
      <c r="I30" s="57"/>
      <c r="J30" s="57"/>
      <c r="K30" s="58"/>
      <c r="L30" s="23"/>
      <c r="M30" s="59"/>
      <c r="N30" s="57"/>
      <c r="O30" s="57"/>
      <c r="P30" s="57"/>
      <c r="Q30" s="57"/>
      <c r="R30" s="58"/>
    </row>
    <row r="31" spans="1:18" ht="15">
      <c r="A31" s="52"/>
      <c r="B31" s="60"/>
      <c r="C31" s="57" t="s">
        <v>194</v>
      </c>
      <c r="D31" s="61" t="s">
        <v>124</v>
      </c>
      <c r="E31" s="57">
        <v>0.3</v>
      </c>
      <c r="F31" s="42">
        <f>E31*E30*100</f>
        <v>3.5999999999999996</v>
      </c>
      <c r="G31" s="27">
        <f>Scoring!K45</f>
        <v>0</v>
      </c>
      <c r="H31" s="42">
        <v>0</v>
      </c>
      <c r="I31" s="42">
        <v>0</v>
      </c>
      <c r="J31" s="42">
        <f>F31*H31</f>
        <v>0</v>
      </c>
      <c r="K31" s="28">
        <f>VLOOKUP(G31, I31:J33, 2)</f>
        <v>0</v>
      </c>
      <c r="L31" s="23"/>
      <c r="M31" s="29"/>
      <c r="N31" s="30"/>
      <c r="O31" s="29"/>
      <c r="P31" s="30"/>
      <c r="Q31" s="31">
        <v>1</v>
      </c>
      <c r="R31" s="30">
        <f>Q31*F31</f>
        <v>3.5999999999999996</v>
      </c>
    </row>
    <row r="32" spans="1:18">
      <c r="A32" s="52"/>
      <c r="B32" s="60"/>
      <c r="C32" s="57"/>
      <c r="D32" s="61"/>
      <c r="E32" s="57"/>
      <c r="F32" s="42"/>
      <c r="G32" s="42"/>
      <c r="H32" s="183">
        <v>0.5</v>
      </c>
      <c r="I32" s="183">
        <v>1</v>
      </c>
      <c r="J32" s="42">
        <f>F31*H32</f>
        <v>1.7999999999999998</v>
      </c>
      <c r="K32" s="8"/>
      <c r="L32" s="23"/>
      <c r="M32" s="29"/>
      <c r="N32" s="30"/>
      <c r="O32" s="29"/>
      <c r="P32" s="30"/>
      <c r="Q32" s="31"/>
      <c r="R32" s="30"/>
    </row>
    <row r="33" spans="1:18">
      <c r="B33" s="60"/>
      <c r="C33" s="57"/>
      <c r="D33" s="61"/>
      <c r="E33" s="57"/>
      <c r="F33" s="42"/>
      <c r="G33" s="42"/>
      <c r="H33" s="42">
        <v>1</v>
      </c>
      <c r="I33" s="42">
        <v>2</v>
      </c>
      <c r="J33" s="42">
        <f>F31*H33</f>
        <v>3.5999999999999996</v>
      </c>
      <c r="K33" s="8"/>
      <c r="L33" s="23"/>
      <c r="M33" s="29"/>
      <c r="N33" s="30"/>
      <c r="O33" s="29"/>
      <c r="P33" s="30"/>
      <c r="Q33" s="31"/>
      <c r="R33" s="30"/>
    </row>
    <row r="34" spans="1:18" ht="15">
      <c r="A34" s="52"/>
      <c r="B34" s="60"/>
      <c r="C34" s="57" t="s">
        <v>195</v>
      </c>
      <c r="D34" s="61" t="s">
        <v>125</v>
      </c>
      <c r="E34" s="57">
        <v>0.3</v>
      </c>
      <c r="F34" s="42">
        <f>E34*E30*100</f>
        <v>3.5999999999999996</v>
      </c>
      <c r="G34" s="27">
        <f>Scoring!K53</f>
        <v>0</v>
      </c>
      <c r="H34" s="26">
        <v>0</v>
      </c>
      <c r="I34" s="26">
        <v>0</v>
      </c>
      <c r="J34" s="26">
        <f>F34*H34</f>
        <v>0</v>
      </c>
      <c r="K34" s="184">
        <f>(MIN(100%,G34/I35))*F34</f>
        <v>0</v>
      </c>
      <c r="L34" s="23"/>
      <c r="M34" s="29"/>
      <c r="N34" s="30"/>
      <c r="O34" s="29"/>
      <c r="P34" s="30"/>
      <c r="Q34" s="31">
        <v>1</v>
      </c>
      <c r="R34" s="30">
        <f>Q34*F34</f>
        <v>3.5999999999999996</v>
      </c>
    </row>
    <row r="35" spans="1:18">
      <c r="A35" s="52"/>
      <c r="B35" s="60"/>
      <c r="C35" s="57"/>
      <c r="D35" s="61"/>
      <c r="E35" s="57"/>
      <c r="F35" s="42"/>
      <c r="G35" s="42"/>
      <c r="H35" s="26">
        <v>1</v>
      </c>
      <c r="I35" s="26">
        <v>1</v>
      </c>
      <c r="J35" s="26">
        <f>F34*H35</f>
        <v>3.5999999999999996</v>
      </c>
      <c r="K35" s="184"/>
      <c r="L35" s="23"/>
      <c r="M35" s="29"/>
      <c r="N35" s="30"/>
      <c r="O35" s="29"/>
      <c r="P35" s="30"/>
      <c r="Q35" s="31"/>
      <c r="R35" s="30"/>
    </row>
    <row r="36" spans="1:18" ht="15">
      <c r="A36" s="52"/>
      <c r="B36" s="60"/>
      <c r="C36" s="57" t="s">
        <v>196</v>
      </c>
      <c r="D36" s="61" t="s">
        <v>126</v>
      </c>
      <c r="E36" s="57">
        <v>0.4</v>
      </c>
      <c r="F36" s="42">
        <f>E36*E30*100</f>
        <v>4.8</v>
      </c>
      <c r="G36" s="27">
        <f>Scoring!K61</f>
        <v>0</v>
      </c>
      <c r="H36" s="42">
        <v>0</v>
      </c>
      <c r="I36" s="42">
        <v>0</v>
      </c>
      <c r="J36" s="42">
        <f>F36*H36</f>
        <v>0</v>
      </c>
      <c r="K36" s="184">
        <f>VLOOKUP(G36, I36:J38, 2)</f>
        <v>0</v>
      </c>
      <c r="L36" s="23"/>
      <c r="M36" s="29"/>
      <c r="N36" s="30"/>
      <c r="O36" s="29"/>
      <c r="P36" s="30"/>
      <c r="Q36" s="31">
        <v>1</v>
      </c>
      <c r="R36" s="30">
        <f>Q36*F36</f>
        <v>4.8</v>
      </c>
    </row>
    <row r="37" spans="1:18">
      <c r="A37" s="52"/>
      <c r="B37" s="60"/>
      <c r="C37" s="57"/>
      <c r="D37" s="61"/>
      <c r="E37" s="57"/>
      <c r="F37" s="42"/>
      <c r="G37" s="42"/>
      <c r="H37" s="183">
        <v>0.5</v>
      </c>
      <c r="I37" s="183">
        <v>1</v>
      </c>
      <c r="J37" s="42">
        <f>F36*H37</f>
        <v>2.4</v>
      </c>
      <c r="K37" s="8"/>
      <c r="L37" s="23"/>
      <c r="M37" s="29"/>
      <c r="N37" s="30"/>
      <c r="O37" s="29"/>
      <c r="P37" s="30"/>
      <c r="Q37" s="31"/>
      <c r="R37" s="30"/>
    </row>
    <row r="38" spans="1:18">
      <c r="A38" s="52"/>
      <c r="B38" s="60"/>
      <c r="C38" s="57"/>
      <c r="D38" s="61"/>
      <c r="E38" s="57"/>
      <c r="F38" s="42"/>
      <c r="G38" s="42"/>
      <c r="H38" s="42">
        <v>1</v>
      </c>
      <c r="I38" s="42">
        <v>2</v>
      </c>
      <c r="J38" s="42">
        <f>F36*H38</f>
        <v>4.8</v>
      </c>
      <c r="K38" s="8"/>
      <c r="L38" s="23"/>
      <c r="M38" s="29"/>
      <c r="N38" s="30"/>
      <c r="O38" s="29"/>
      <c r="P38" s="30"/>
      <c r="Q38" s="31"/>
      <c r="R38" s="30"/>
    </row>
    <row r="39" spans="1:18" ht="15">
      <c r="A39" s="52"/>
      <c r="B39" s="198">
        <v>53.4</v>
      </c>
      <c r="C39" s="189" t="s">
        <v>101</v>
      </c>
      <c r="D39" s="190"/>
      <c r="E39" s="191">
        <v>0.1</v>
      </c>
      <c r="F39" s="192"/>
      <c r="G39" s="192"/>
      <c r="H39" s="192"/>
      <c r="I39" s="192"/>
      <c r="J39" s="192"/>
      <c r="K39" s="193"/>
      <c r="L39" s="194"/>
      <c r="M39" s="195"/>
      <c r="N39" s="192"/>
      <c r="O39" s="192"/>
      <c r="P39" s="192"/>
      <c r="Q39" s="192"/>
      <c r="R39" s="193"/>
    </row>
    <row r="40" spans="1:18" ht="15">
      <c r="A40" s="52"/>
      <c r="B40" s="196"/>
      <c r="C40" s="192" t="s">
        <v>197</v>
      </c>
      <c r="D40" s="197" t="s">
        <v>101</v>
      </c>
      <c r="E40" s="192">
        <v>1</v>
      </c>
      <c r="F40" s="42">
        <f>E40*E39*100</f>
        <v>10</v>
      </c>
      <c r="G40" s="27">
        <f>Scoring!K68</f>
        <v>0</v>
      </c>
      <c r="H40" s="42">
        <v>0</v>
      </c>
      <c r="I40" s="42">
        <v>0</v>
      </c>
      <c r="J40" s="42">
        <f>F40*H40</f>
        <v>0</v>
      </c>
      <c r="K40" s="184">
        <f>VLOOKUP(G40, I40:J42, 2)</f>
        <v>0</v>
      </c>
      <c r="L40" s="23"/>
      <c r="M40" s="29">
        <v>1</v>
      </c>
      <c r="N40" s="30">
        <f>M40*F40</f>
        <v>10</v>
      </c>
      <c r="O40" s="29"/>
      <c r="P40" s="30"/>
      <c r="Q40" s="31"/>
      <c r="R40" s="30"/>
    </row>
    <row r="41" spans="1:18">
      <c r="A41" s="52"/>
      <c r="B41" s="196"/>
      <c r="C41" s="192"/>
      <c r="D41" s="197"/>
      <c r="E41" s="192"/>
      <c r="F41" s="42"/>
      <c r="G41" s="42"/>
      <c r="H41" s="183">
        <v>0.4</v>
      </c>
      <c r="I41" s="183">
        <v>1</v>
      </c>
      <c r="J41" s="42">
        <f>F40*H41</f>
        <v>4</v>
      </c>
      <c r="K41" s="8"/>
      <c r="L41" s="23"/>
      <c r="M41" s="29"/>
      <c r="N41" s="30"/>
      <c r="O41" s="29"/>
      <c r="P41" s="30"/>
      <c r="Q41" s="31"/>
      <c r="R41" s="30"/>
    </row>
    <row r="42" spans="1:18">
      <c r="B42" s="196"/>
      <c r="C42" s="192"/>
      <c r="D42" s="197"/>
      <c r="E42" s="192"/>
      <c r="F42" s="42"/>
      <c r="G42" s="42"/>
      <c r="H42" s="42">
        <v>1</v>
      </c>
      <c r="I42" s="42">
        <v>2</v>
      </c>
      <c r="J42" s="42">
        <f>F40*H42</f>
        <v>10</v>
      </c>
      <c r="K42" s="8"/>
      <c r="L42" s="23"/>
      <c r="M42" s="29"/>
      <c r="N42" s="30"/>
      <c r="O42" s="29"/>
      <c r="P42" s="30"/>
      <c r="Q42" s="31"/>
      <c r="R42" s="30"/>
    </row>
    <row r="43" spans="1:18" ht="15">
      <c r="B43" s="62">
        <v>53.5</v>
      </c>
      <c r="C43" s="63" t="s">
        <v>102</v>
      </c>
      <c r="D43" s="64"/>
      <c r="E43" s="65">
        <v>0.2</v>
      </c>
      <c r="F43" s="66"/>
      <c r="G43" s="66"/>
      <c r="H43" s="66"/>
      <c r="I43" s="66"/>
      <c r="J43" s="66"/>
      <c r="K43" s="67"/>
      <c r="L43" s="23"/>
      <c r="M43" s="68"/>
      <c r="N43" s="66"/>
      <c r="O43" s="66"/>
      <c r="P43" s="66"/>
      <c r="Q43" s="66"/>
      <c r="R43" s="67"/>
    </row>
    <row r="44" spans="1:18" ht="15">
      <c r="B44" s="69"/>
      <c r="C44" s="66" t="s">
        <v>198</v>
      </c>
      <c r="D44" s="70" t="s">
        <v>127</v>
      </c>
      <c r="E44" s="66">
        <v>0.3</v>
      </c>
      <c r="F44" s="42">
        <f>E44*E43*100</f>
        <v>6</v>
      </c>
      <c r="G44" s="27">
        <f>Scoring!K76</f>
        <v>0</v>
      </c>
      <c r="H44" s="42">
        <v>0</v>
      </c>
      <c r="I44" s="42">
        <v>0</v>
      </c>
      <c r="J44" s="42">
        <f>F44*H44</f>
        <v>0</v>
      </c>
      <c r="K44" s="28">
        <f>VLOOKUP(G44, I44:J46, 2)</f>
        <v>0</v>
      </c>
      <c r="L44" s="23"/>
      <c r="M44" s="29"/>
      <c r="N44" s="30"/>
      <c r="O44" s="29">
        <v>0.1</v>
      </c>
      <c r="P44" s="30">
        <f>O44*F44</f>
        <v>0.60000000000000009</v>
      </c>
      <c r="Q44" s="31">
        <v>0.9</v>
      </c>
      <c r="R44" s="30">
        <f>Q44*F44</f>
        <v>5.4</v>
      </c>
    </row>
    <row r="45" spans="1:18">
      <c r="B45" s="69"/>
      <c r="C45" s="66"/>
      <c r="D45" s="70"/>
      <c r="E45" s="66"/>
      <c r="F45" s="42"/>
      <c r="G45" s="42"/>
      <c r="H45" s="42">
        <v>0.5</v>
      </c>
      <c r="I45" s="42">
        <v>1</v>
      </c>
      <c r="J45" s="42">
        <f>F44*H45</f>
        <v>3</v>
      </c>
      <c r="K45" s="28"/>
      <c r="L45" s="23"/>
      <c r="M45" s="29"/>
      <c r="N45" s="30"/>
      <c r="O45" s="29"/>
      <c r="P45" s="30"/>
      <c r="Q45" s="31"/>
      <c r="R45" s="30"/>
    </row>
    <row r="46" spans="1:18">
      <c r="B46" s="69"/>
      <c r="C46" s="66"/>
      <c r="D46" s="70"/>
      <c r="E46" s="66"/>
      <c r="F46" s="42"/>
      <c r="G46" s="42"/>
      <c r="H46" s="42">
        <v>1</v>
      </c>
      <c r="I46" s="42">
        <v>2</v>
      </c>
      <c r="J46" s="42">
        <f>F44*H46</f>
        <v>6</v>
      </c>
      <c r="K46" s="28"/>
      <c r="M46" s="29"/>
      <c r="N46" s="30"/>
      <c r="O46" s="29"/>
      <c r="P46" s="30"/>
      <c r="Q46" s="31"/>
      <c r="R46" s="30"/>
    </row>
    <row r="47" spans="1:18" ht="15">
      <c r="B47" s="69"/>
      <c r="C47" s="66" t="s">
        <v>199</v>
      </c>
      <c r="D47" s="70" t="s">
        <v>128</v>
      </c>
      <c r="E47" s="66">
        <v>0.2</v>
      </c>
      <c r="F47" s="42">
        <f>E47*E43*100</f>
        <v>4.0000000000000009</v>
      </c>
      <c r="G47" s="27">
        <f>Scoring!K82</f>
        <v>0</v>
      </c>
      <c r="H47" s="42">
        <v>0</v>
      </c>
      <c r="I47" s="42">
        <v>0</v>
      </c>
      <c r="J47" s="42">
        <f>F47*H47</f>
        <v>0</v>
      </c>
      <c r="K47" s="28">
        <f>VLOOKUP(G47,I47:J49, 2)</f>
        <v>0</v>
      </c>
      <c r="M47" s="29"/>
      <c r="N47" s="30"/>
      <c r="O47" s="29">
        <v>0.1</v>
      </c>
      <c r="P47" s="30">
        <f>O47*F47</f>
        <v>0.40000000000000013</v>
      </c>
      <c r="Q47" s="31">
        <v>0.9</v>
      </c>
      <c r="R47" s="30">
        <f>Q47*F47</f>
        <v>3.600000000000001</v>
      </c>
    </row>
    <row r="48" spans="1:18">
      <c r="B48" s="69"/>
      <c r="C48" s="66"/>
      <c r="D48" s="70"/>
      <c r="E48" s="66"/>
      <c r="F48" s="42"/>
      <c r="G48" s="42"/>
      <c r="H48" s="51">
        <v>0.4</v>
      </c>
      <c r="I48" s="42">
        <v>1</v>
      </c>
      <c r="J48" s="42">
        <f>F47*H48</f>
        <v>1.6000000000000005</v>
      </c>
      <c r="K48" s="28"/>
      <c r="M48" s="29"/>
      <c r="N48" s="30"/>
      <c r="O48" s="29"/>
      <c r="P48" s="30"/>
      <c r="Q48" s="31"/>
      <c r="R48" s="30"/>
    </row>
    <row r="49" spans="2:20">
      <c r="B49" s="69"/>
      <c r="C49" s="66"/>
      <c r="D49" s="70"/>
      <c r="E49" s="66"/>
      <c r="F49" s="42"/>
      <c r="G49" s="42"/>
      <c r="H49" s="42">
        <v>1</v>
      </c>
      <c r="I49" s="42">
        <v>2</v>
      </c>
      <c r="J49" s="42">
        <f>F47*H49</f>
        <v>4.0000000000000009</v>
      </c>
      <c r="K49" s="28"/>
      <c r="M49" s="29"/>
      <c r="N49" s="30"/>
      <c r="O49" s="29"/>
      <c r="P49" s="30"/>
      <c r="Q49" s="31"/>
      <c r="R49" s="30"/>
    </row>
    <row r="50" spans="2:20" ht="15">
      <c r="B50" s="69"/>
      <c r="C50" s="66" t="s">
        <v>200</v>
      </c>
      <c r="D50" s="70" t="s">
        <v>147</v>
      </c>
      <c r="E50" s="66">
        <v>0.5</v>
      </c>
      <c r="F50" s="42">
        <f>E50*E43*100</f>
        <v>10</v>
      </c>
      <c r="G50" s="27">
        <f>Scoring!K88</f>
        <v>0</v>
      </c>
      <c r="H50" s="42">
        <v>0</v>
      </c>
      <c r="I50" s="42">
        <v>0</v>
      </c>
      <c r="J50" s="42">
        <f>F50*H50</f>
        <v>0</v>
      </c>
      <c r="K50" s="28">
        <f>VLOOKUP(G50,I50:J52, 2)</f>
        <v>0</v>
      </c>
      <c r="M50" s="29"/>
      <c r="N50" s="30"/>
      <c r="O50" s="29">
        <v>0.1</v>
      </c>
      <c r="P50" s="30">
        <f>O50*F50</f>
        <v>1</v>
      </c>
      <c r="Q50" s="31">
        <v>0.9</v>
      </c>
      <c r="R50" s="30">
        <f>Q50*F50</f>
        <v>9</v>
      </c>
    </row>
    <row r="51" spans="2:20">
      <c r="B51" s="69"/>
      <c r="C51" s="66"/>
      <c r="D51" s="70"/>
      <c r="E51" s="66"/>
      <c r="F51" s="42"/>
      <c r="G51" s="42"/>
      <c r="H51" s="183">
        <v>0.75</v>
      </c>
      <c r="I51" s="183">
        <v>1</v>
      </c>
      <c r="J51" s="42">
        <f>F50*H51</f>
        <v>7.5</v>
      </c>
      <c r="K51" s="184"/>
      <c r="M51" s="29"/>
      <c r="N51" s="30"/>
      <c r="O51" s="29"/>
      <c r="P51" s="30"/>
      <c r="Q51" s="31"/>
      <c r="R51" s="30"/>
    </row>
    <row r="52" spans="2:20">
      <c r="B52" s="69"/>
      <c r="C52" s="66"/>
      <c r="D52" s="70"/>
      <c r="E52" s="66"/>
      <c r="F52" s="42"/>
      <c r="G52" s="42"/>
      <c r="H52" s="42">
        <v>1</v>
      </c>
      <c r="I52" s="42">
        <v>2</v>
      </c>
      <c r="J52" s="42">
        <f>F50*H52</f>
        <v>10</v>
      </c>
      <c r="K52" s="28"/>
      <c r="M52" s="29"/>
      <c r="N52" s="30"/>
      <c r="O52" s="29"/>
      <c r="P52" s="30"/>
      <c r="Q52" s="31"/>
      <c r="R52" s="30"/>
    </row>
    <row r="53" spans="2:20" ht="15">
      <c r="B53" s="71">
        <v>53.6</v>
      </c>
      <c r="C53" s="72" t="s">
        <v>2</v>
      </c>
      <c r="D53" s="73"/>
      <c r="E53" s="74">
        <v>0.1</v>
      </c>
      <c r="F53" s="74"/>
      <c r="G53" s="75"/>
      <c r="H53" s="75"/>
      <c r="I53" s="75"/>
      <c r="J53" s="75"/>
      <c r="K53" s="76"/>
      <c r="M53" s="77"/>
      <c r="N53" s="75"/>
      <c r="O53" s="75"/>
      <c r="P53" s="75"/>
      <c r="Q53" s="75"/>
      <c r="R53" s="76"/>
    </row>
    <row r="54" spans="2:20" ht="15">
      <c r="B54" s="71"/>
      <c r="C54" s="75" t="s">
        <v>201</v>
      </c>
      <c r="D54" s="78" t="s">
        <v>2</v>
      </c>
      <c r="E54" s="75">
        <v>0.5</v>
      </c>
      <c r="F54" s="42">
        <f>E54*E53*100</f>
        <v>5</v>
      </c>
      <c r="G54" s="27">
        <f>Scoring!K96</f>
        <v>0</v>
      </c>
      <c r="H54" s="51">
        <v>0</v>
      </c>
      <c r="I54" s="51">
        <v>0</v>
      </c>
      <c r="J54" s="42">
        <f>F54*H54</f>
        <v>0</v>
      </c>
      <c r="K54" s="28">
        <f>(MIN(100%,G54/I55))*F54</f>
        <v>0</v>
      </c>
      <c r="M54" s="29"/>
      <c r="N54" s="30"/>
      <c r="O54" s="29">
        <v>0.8</v>
      </c>
      <c r="P54" s="30">
        <f>O54*F54</f>
        <v>4</v>
      </c>
      <c r="Q54" s="31">
        <v>0.2</v>
      </c>
      <c r="R54" s="30">
        <f>Q54*F54</f>
        <v>1</v>
      </c>
    </row>
    <row r="55" spans="2:20" ht="15">
      <c r="B55" s="71"/>
      <c r="C55" s="75"/>
      <c r="D55" s="78"/>
      <c r="E55" s="75"/>
      <c r="F55" s="42"/>
      <c r="G55" s="42"/>
      <c r="H55" s="51">
        <v>1</v>
      </c>
      <c r="I55" s="51">
        <v>1000</v>
      </c>
      <c r="J55" s="42">
        <f>F54*H55</f>
        <v>5</v>
      </c>
      <c r="K55" s="28"/>
      <c r="M55" s="29"/>
      <c r="N55" s="30"/>
      <c r="O55" s="29"/>
      <c r="P55" s="30"/>
      <c r="Q55" s="31"/>
      <c r="R55" s="30"/>
    </row>
    <row r="56" spans="2:20" ht="15">
      <c r="B56" s="71"/>
      <c r="C56" s="75" t="s">
        <v>202</v>
      </c>
      <c r="D56" s="78" t="s">
        <v>4</v>
      </c>
      <c r="E56" s="75">
        <v>0.5</v>
      </c>
      <c r="F56" s="42">
        <f>E56*E53*100</f>
        <v>5</v>
      </c>
      <c r="G56" s="27">
        <f>Scoring!K102</f>
        <v>0</v>
      </c>
      <c r="H56" s="42">
        <v>0</v>
      </c>
      <c r="I56" s="42">
        <v>0</v>
      </c>
      <c r="J56" s="42">
        <f>F56*H56</f>
        <v>0</v>
      </c>
      <c r="K56" s="28">
        <f>VLOOKUP(G56, I56:J59, 2)</f>
        <v>0</v>
      </c>
      <c r="M56" s="29"/>
      <c r="N56" s="30"/>
      <c r="O56" s="29">
        <v>0.3</v>
      </c>
      <c r="P56" s="30">
        <f>O56*F56</f>
        <v>1.5</v>
      </c>
      <c r="Q56" s="31">
        <v>0.7</v>
      </c>
      <c r="R56" s="30">
        <f>Q56*F56</f>
        <v>3.5</v>
      </c>
    </row>
    <row r="57" spans="2:20" ht="15">
      <c r="B57" s="71"/>
      <c r="C57" s="75"/>
      <c r="D57" s="78"/>
      <c r="E57" s="75"/>
      <c r="F57" s="42"/>
      <c r="G57" s="42"/>
      <c r="H57" s="42">
        <v>0.2</v>
      </c>
      <c r="I57" s="42">
        <v>1</v>
      </c>
      <c r="J57" s="42">
        <f>F56*H57</f>
        <v>1</v>
      </c>
      <c r="K57" s="28"/>
      <c r="M57" s="29"/>
      <c r="N57" s="30"/>
      <c r="O57" s="29"/>
      <c r="P57" s="30"/>
      <c r="Q57" s="31"/>
      <c r="R57" s="30"/>
    </row>
    <row r="58" spans="2:20" ht="15">
      <c r="B58" s="71"/>
      <c r="C58" s="75"/>
      <c r="D58" s="78"/>
      <c r="E58" s="75"/>
      <c r="F58" s="42"/>
      <c r="G58" s="42"/>
      <c r="H58" s="42">
        <v>0.7</v>
      </c>
      <c r="I58" s="42">
        <v>2</v>
      </c>
      <c r="J58" s="42">
        <f>F56*H58</f>
        <v>3.5</v>
      </c>
      <c r="K58" s="28"/>
      <c r="M58" s="29"/>
      <c r="N58" s="30"/>
      <c r="O58" s="29"/>
      <c r="P58" s="30"/>
      <c r="Q58" s="31"/>
      <c r="R58" s="30"/>
    </row>
    <row r="59" spans="2:20" ht="15">
      <c r="B59" s="71"/>
      <c r="C59" s="75"/>
      <c r="D59" s="78"/>
      <c r="E59" s="75"/>
      <c r="F59" s="42"/>
      <c r="G59" s="42"/>
      <c r="H59" s="42">
        <v>1</v>
      </c>
      <c r="I59" s="42">
        <v>3</v>
      </c>
      <c r="J59" s="42">
        <f>F56*H59</f>
        <v>5</v>
      </c>
      <c r="K59" s="8"/>
      <c r="M59" s="29"/>
      <c r="N59" s="30"/>
      <c r="O59" s="29"/>
      <c r="P59" s="30"/>
      <c r="Q59" s="31"/>
      <c r="R59" s="30"/>
    </row>
    <row r="60" spans="2:20" ht="15">
      <c r="B60" s="18">
        <v>53.7</v>
      </c>
      <c r="C60" s="19" t="s">
        <v>1</v>
      </c>
      <c r="D60" s="20"/>
      <c r="E60" s="19">
        <v>0.13</v>
      </c>
      <c r="F60" s="79"/>
      <c r="G60" s="21"/>
      <c r="H60" s="21"/>
      <c r="I60" s="21"/>
      <c r="J60" s="21"/>
      <c r="K60" s="22"/>
      <c r="M60" s="80"/>
      <c r="N60" s="21"/>
      <c r="O60" s="21"/>
      <c r="P60" s="21"/>
      <c r="Q60" s="21"/>
      <c r="R60" s="22"/>
    </row>
    <row r="61" spans="2:20" ht="15">
      <c r="B61" s="81"/>
      <c r="C61" s="21" t="s">
        <v>203</v>
      </c>
      <c r="D61" s="25" t="s">
        <v>146</v>
      </c>
      <c r="E61" s="21">
        <v>0.3</v>
      </c>
      <c r="F61" s="42">
        <f>E61*E60*100</f>
        <v>3.9</v>
      </c>
      <c r="G61" s="27">
        <f>Scoring!K111</f>
        <v>0</v>
      </c>
      <c r="H61" s="51">
        <v>0</v>
      </c>
      <c r="I61" s="51">
        <v>0</v>
      </c>
      <c r="J61" s="42">
        <f>F61*H61</f>
        <v>0</v>
      </c>
      <c r="K61" s="28">
        <f>(MIN(100%,G61/I62))*F61</f>
        <v>0</v>
      </c>
      <c r="M61" s="29"/>
      <c r="N61" s="30"/>
      <c r="O61" s="29"/>
      <c r="P61" s="30"/>
      <c r="Q61" s="31">
        <v>1</v>
      </c>
      <c r="R61" s="30">
        <f>Q61*F61</f>
        <v>3.9</v>
      </c>
      <c r="T61" s="82"/>
    </row>
    <row r="62" spans="2:20">
      <c r="B62" s="81"/>
      <c r="C62" s="21"/>
      <c r="D62" s="25"/>
      <c r="E62" s="21"/>
      <c r="F62" s="42"/>
      <c r="G62" s="42"/>
      <c r="H62" s="51">
        <v>1</v>
      </c>
      <c r="I62" s="51">
        <v>20</v>
      </c>
      <c r="J62" s="42">
        <f>F61*H62</f>
        <v>3.9</v>
      </c>
      <c r="K62" s="28"/>
      <c r="M62" s="29"/>
      <c r="N62" s="30"/>
      <c r="O62" s="29"/>
      <c r="P62" s="30"/>
      <c r="Q62" s="31"/>
      <c r="R62" s="30"/>
    </row>
    <row r="63" spans="2:20" ht="15">
      <c r="B63" s="81"/>
      <c r="C63" s="21" t="s">
        <v>204</v>
      </c>
      <c r="D63" s="25" t="s">
        <v>5</v>
      </c>
      <c r="E63" s="21">
        <v>0.3</v>
      </c>
      <c r="F63" s="42">
        <f>E63*E60*100</f>
        <v>3.9</v>
      </c>
      <c r="G63" s="27">
        <f>Scoring!K117</f>
        <v>0</v>
      </c>
      <c r="H63" s="42">
        <v>0</v>
      </c>
      <c r="I63" s="42">
        <v>0</v>
      </c>
      <c r="J63" s="42">
        <f>F63*H63</f>
        <v>0</v>
      </c>
      <c r="K63" s="28">
        <f>VLOOKUP(G63, I63:J66, 2)</f>
        <v>0</v>
      </c>
      <c r="M63" s="29"/>
      <c r="N63" s="30"/>
      <c r="O63" s="29"/>
      <c r="P63" s="30"/>
      <c r="Q63" s="31">
        <v>1</v>
      </c>
      <c r="R63" s="30">
        <f>Q63*F63</f>
        <v>3.9</v>
      </c>
    </row>
    <row r="64" spans="2:20">
      <c r="B64" s="81"/>
      <c r="C64" s="21"/>
      <c r="D64" s="25"/>
      <c r="E64" s="21"/>
      <c r="F64" s="42"/>
      <c r="G64" s="42"/>
      <c r="H64" s="42">
        <v>0.2</v>
      </c>
      <c r="I64" s="42">
        <v>1</v>
      </c>
      <c r="J64" s="42">
        <f>F63*H64</f>
        <v>0.78</v>
      </c>
      <c r="K64" s="28"/>
      <c r="M64" s="29"/>
      <c r="N64" s="30"/>
      <c r="O64" s="29"/>
      <c r="P64" s="30"/>
      <c r="Q64" s="31"/>
      <c r="R64" s="30"/>
    </row>
    <row r="65" spans="2:18">
      <c r="B65" s="81"/>
      <c r="C65" s="21"/>
      <c r="D65" s="25"/>
      <c r="E65" s="21"/>
      <c r="F65" s="42"/>
      <c r="G65" s="42"/>
      <c r="H65" s="42">
        <v>0.7</v>
      </c>
      <c r="I65" s="42">
        <v>2</v>
      </c>
      <c r="J65" s="42">
        <f>F63*H65</f>
        <v>2.73</v>
      </c>
      <c r="K65" s="28"/>
      <c r="M65" s="29"/>
      <c r="N65" s="30"/>
      <c r="O65" s="29"/>
      <c r="P65" s="30"/>
      <c r="Q65" s="31"/>
      <c r="R65" s="30"/>
    </row>
    <row r="66" spans="2:18">
      <c r="B66" s="81"/>
      <c r="C66" s="21"/>
      <c r="D66" s="25"/>
      <c r="E66" s="21"/>
      <c r="F66" s="42"/>
      <c r="G66" s="42"/>
      <c r="H66" s="42">
        <v>1</v>
      </c>
      <c r="I66" s="42">
        <v>3</v>
      </c>
      <c r="J66" s="42">
        <f>F63*H66</f>
        <v>3.9</v>
      </c>
      <c r="K66" s="28"/>
      <c r="M66" s="29"/>
      <c r="N66" s="30"/>
      <c r="O66" s="29"/>
      <c r="P66" s="30"/>
      <c r="Q66" s="31"/>
      <c r="R66" s="30"/>
    </row>
    <row r="67" spans="2:18" ht="15">
      <c r="B67" s="81"/>
      <c r="C67" s="21" t="s">
        <v>205</v>
      </c>
      <c r="D67" s="25" t="s">
        <v>6</v>
      </c>
      <c r="E67" s="21">
        <v>0.4</v>
      </c>
      <c r="F67" s="42">
        <f>E67*E60*100</f>
        <v>5.2</v>
      </c>
      <c r="G67" s="27">
        <f>Scoring!K125</f>
        <v>0</v>
      </c>
      <c r="H67" s="42">
        <v>0</v>
      </c>
      <c r="I67" s="42">
        <v>0</v>
      </c>
      <c r="J67" s="42">
        <f>F67*H67</f>
        <v>0</v>
      </c>
      <c r="K67" s="28">
        <f>VLOOKUP(G67, I67:J70, 2)</f>
        <v>0</v>
      </c>
      <c r="M67" s="29"/>
      <c r="N67" s="30"/>
      <c r="O67" s="29"/>
      <c r="P67" s="30"/>
      <c r="Q67" s="31">
        <v>1</v>
      </c>
      <c r="R67" s="30">
        <f>Q67*F67</f>
        <v>5.2</v>
      </c>
    </row>
    <row r="68" spans="2:18">
      <c r="B68" s="81"/>
      <c r="C68" s="21"/>
      <c r="D68" s="25"/>
      <c r="E68" s="21"/>
      <c r="F68" s="42"/>
      <c r="G68" s="42"/>
      <c r="H68" s="51">
        <v>0.3</v>
      </c>
      <c r="I68" s="42">
        <v>1</v>
      </c>
      <c r="J68" s="42">
        <f>F67*H68</f>
        <v>1.56</v>
      </c>
      <c r="K68" s="28"/>
      <c r="M68" s="29"/>
      <c r="N68" s="30"/>
      <c r="O68" s="29"/>
      <c r="P68" s="30"/>
      <c r="Q68" s="83"/>
      <c r="R68" s="30"/>
    </row>
    <row r="69" spans="2:18">
      <c r="B69" s="81"/>
      <c r="C69" s="21"/>
      <c r="D69" s="25"/>
      <c r="E69" s="21"/>
      <c r="F69" s="42"/>
      <c r="G69" s="42"/>
      <c r="H69" s="51">
        <v>0.7</v>
      </c>
      <c r="I69" s="42">
        <v>2</v>
      </c>
      <c r="J69" s="42">
        <f>F67*H69</f>
        <v>3.6399999999999997</v>
      </c>
      <c r="K69" s="8"/>
      <c r="M69" s="29"/>
      <c r="N69" s="30"/>
      <c r="O69" s="29"/>
      <c r="P69" s="30"/>
      <c r="Q69" s="83"/>
      <c r="R69" s="30"/>
    </row>
    <row r="70" spans="2:18">
      <c r="B70" s="81"/>
      <c r="C70" s="21"/>
      <c r="D70" s="25"/>
      <c r="E70" s="21"/>
      <c r="F70" s="42"/>
      <c r="G70" s="42"/>
      <c r="H70" s="42">
        <v>1</v>
      </c>
      <c r="I70" s="42">
        <v>3</v>
      </c>
      <c r="J70" s="42">
        <f>F67*H70</f>
        <v>5.2</v>
      </c>
      <c r="K70" s="8"/>
      <c r="M70" s="29"/>
      <c r="N70" s="30"/>
      <c r="O70" s="29"/>
      <c r="P70" s="30"/>
      <c r="Q70" s="83"/>
      <c r="R70" s="30"/>
    </row>
    <row r="71" spans="2:18" ht="15">
      <c r="B71" s="32" t="s">
        <v>188</v>
      </c>
      <c r="C71" s="33" t="s">
        <v>36</v>
      </c>
      <c r="D71" s="34"/>
      <c r="E71" s="33"/>
      <c r="F71" s="36"/>
      <c r="G71" s="35"/>
      <c r="H71" s="35"/>
      <c r="I71" s="35"/>
      <c r="J71" s="35"/>
      <c r="K71" s="37"/>
      <c r="M71" s="38"/>
      <c r="N71" s="35"/>
      <c r="O71" s="35"/>
      <c r="P71" s="35"/>
      <c r="Q71" s="35"/>
      <c r="R71" s="37"/>
    </row>
    <row r="72" spans="2:18" ht="15">
      <c r="B72" s="40"/>
      <c r="C72" s="35" t="s">
        <v>188</v>
      </c>
      <c r="D72" s="41"/>
      <c r="E72" s="35"/>
      <c r="F72" s="42"/>
      <c r="G72" s="27">
        <f>Scoring!K131</f>
        <v>0</v>
      </c>
      <c r="H72" s="42"/>
      <c r="I72" s="42"/>
      <c r="J72" s="42"/>
      <c r="K72" s="28">
        <f>G72</f>
        <v>0</v>
      </c>
      <c r="M72" s="29"/>
      <c r="N72" s="30"/>
      <c r="O72" s="29"/>
      <c r="P72" s="30"/>
      <c r="Q72" s="83"/>
      <c r="R72" s="30"/>
    </row>
    <row r="73" spans="2:18" ht="15">
      <c r="B73" s="84">
        <v>53.8</v>
      </c>
      <c r="C73" s="85" t="s">
        <v>3</v>
      </c>
      <c r="D73" s="86"/>
      <c r="E73" s="85">
        <v>0.05</v>
      </c>
      <c r="F73" s="87"/>
      <c r="G73" s="88"/>
      <c r="H73" s="88"/>
      <c r="I73" s="88"/>
      <c r="J73" s="88"/>
      <c r="K73" s="89"/>
      <c r="M73" s="90"/>
      <c r="N73" s="88"/>
      <c r="O73" s="88"/>
      <c r="P73" s="88"/>
      <c r="Q73" s="88"/>
      <c r="R73" s="89"/>
    </row>
    <row r="74" spans="2:18" ht="15">
      <c r="B74" s="91"/>
      <c r="C74" s="88" t="s">
        <v>206</v>
      </c>
      <c r="D74" s="86" t="s">
        <v>8</v>
      </c>
      <c r="E74" s="88">
        <v>0.55000000000000004</v>
      </c>
      <c r="F74" s="42">
        <f>E74*E73*100</f>
        <v>2.7500000000000004</v>
      </c>
      <c r="G74" s="27">
        <f>Scoring!K138</f>
        <v>0</v>
      </c>
      <c r="H74" s="42">
        <v>0</v>
      </c>
      <c r="I74" s="42">
        <v>0</v>
      </c>
      <c r="J74" s="42">
        <f>F74*H74</f>
        <v>0</v>
      </c>
      <c r="K74" s="184">
        <f>VLOOKUP(G74,I74:J75, 2)</f>
        <v>0</v>
      </c>
      <c r="M74" s="29">
        <v>0.2</v>
      </c>
      <c r="N74" s="30">
        <f>M74*F74</f>
        <v>0.55000000000000016</v>
      </c>
      <c r="O74" s="29"/>
      <c r="P74" s="30"/>
      <c r="Q74" s="83">
        <v>0.8</v>
      </c>
      <c r="R74" s="30">
        <f>Q74*F74</f>
        <v>2.2000000000000006</v>
      </c>
    </row>
    <row r="75" spans="2:18">
      <c r="B75" s="91"/>
      <c r="C75" s="88"/>
      <c r="D75" s="86"/>
      <c r="E75" s="88"/>
      <c r="F75" s="42"/>
      <c r="G75" s="42"/>
      <c r="H75" s="42">
        <v>1</v>
      </c>
      <c r="I75" s="42">
        <v>1</v>
      </c>
      <c r="J75" s="42">
        <f>F74*H75</f>
        <v>2.7500000000000004</v>
      </c>
      <c r="K75" s="184"/>
      <c r="M75" s="29"/>
      <c r="N75" s="30"/>
      <c r="O75" s="29"/>
      <c r="P75" s="30"/>
      <c r="Q75" s="83"/>
      <c r="R75" s="30"/>
    </row>
    <row r="76" spans="2:18" ht="15">
      <c r="B76" s="91"/>
      <c r="C76" s="88" t="s">
        <v>207</v>
      </c>
      <c r="D76" s="86" t="s">
        <v>7</v>
      </c>
      <c r="E76" s="88">
        <v>0.45</v>
      </c>
      <c r="F76" s="42">
        <f>E76*E73*100</f>
        <v>2.2500000000000004</v>
      </c>
      <c r="G76" s="92">
        <f>Scoring!K143</f>
        <v>0</v>
      </c>
      <c r="H76" s="42">
        <v>0</v>
      </c>
      <c r="I76" s="42">
        <v>0</v>
      </c>
      <c r="J76" s="42">
        <f>F76*H76</f>
        <v>0</v>
      </c>
      <c r="K76" s="28">
        <f>VLOOKUP(G76,I76:J77,2)</f>
        <v>0</v>
      </c>
      <c r="M76" s="29"/>
      <c r="N76" s="30"/>
      <c r="O76" s="29">
        <v>1</v>
      </c>
      <c r="P76" s="30">
        <f>O76*F76</f>
        <v>2.2500000000000004</v>
      </c>
      <c r="Q76" s="83"/>
      <c r="R76" s="30"/>
    </row>
    <row r="77" spans="2:18" ht="15" thickBot="1">
      <c r="B77" s="91"/>
      <c r="C77" s="88"/>
      <c r="D77" s="86"/>
      <c r="E77" s="88"/>
      <c r="F77" s="42"/>
      <c r="G77" s="42"/>
      <c r="H77" s="42">
        <v>1</v>
      </c>
      <c r="I77" s="42">
        <v>1</v>
      </c>
      <c r="J77" s="42">
        <f>F76*H77</f>
        <v>2.2500000000000004</v>
      </c>
      <c r="K77" s="8"/>
      <c r="M77" s="29"/>
      <c r="N77" s="93"/>
      <c r="O77" s="94"/>
      <c r="P77" s="93"/>
      <c r="Q77" s="83"/>
      <c r="R77" s="30"/>
    </row>
    <row r="78" spans="2:18" ht="15">
      <c r="B78" s="95" t="s">
        <v>22</v>
      </c>
      <c r="C78" s="96"/>
      <c r="D78" s="97"/>
      <c r="E78" s="98"/>
      <c r="F78" s="98"/>
      <c r="G78" s="98"/>
      <c r="H78" s="98"/>
      <c r="I78" s="98"/>
      <c r="J78" s="99"/>
      <c r="K78" s="100">
        <f>SUM(K11:K77)</f>
        <v>0</v>
      </c>
      <c r="M78" s="101"/>
      <c r="N78" s="100">
        <f>SUM(N10:N77)</f>
        <v>10.55</v>
      </c>
      <c r="O78" s="101"/>
      <c r="P78" s="100">
        <f>SUM(P10:P77)</f>
        <v>14.25</v>
      </c>
      <c r="Q78" s="101"/>
      <c r="R78" s="100">
        <f>SUM(R10:R77)</f>
        <v>75.2</v>
      </c>
    </row>
  </sheetData>
  <sheetProtection password="8BDB"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2016-10-25T16:03:54Z</dcterms:modified>
</cp:coreProperties>
</file>