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L13" i="7" l="1"/>
  <c r="N40" i="7" l="1"/>
  <c r="L8" i="7" l="1"/>
  <c r="I21" i="7"/>
  <c r="E38" i="7" l="1"/>
  <c r="D38" i="7"/>
  <c r="F37" i="7"/>
  <c r="D37" i="7"/>
  <c r="R17" i="5" l="1"/>
  <c r="R25" i="5"/>
  <c r="N22" i="5"/>
  <c r="J27" i="5"/>
  <c r="J19" i="5"/>
  <c r="J26" i="5"/>
  <c r="J23" i="5"/>
  <c r="G33" i="5"/>
  <c r="K33" i="5" s="1"/>
  <c r="G30" i="5"/>
  <c r="G25" i="5"/>
  <c r="G22" i="5"/>
  <c r="G17" i="5"/>
  <c r="G13" i="5"/>
  <c r="G11" i="5"/>
  <c r="I20" i="7" l="1"/>
  <c r="D36" i="7"/>
  <c r="D33" i="7"/>
  <c r="F30" i="5" l="1"/>
  <c r="J31" i="5" s="1"/>
  <c r="F25" i="5"/>
  <c r="J28" i="5" l="1"/>
  <c r="F36" i="7"/>
  <c r="J30" i="5"/>
  <c r="K30" i="5" s="1"/>
  <c r="E37" i="7" s="1"/>
  <c r="P30" i="5"/>
  <c r="J25" i="5"/>
  <c r="K25" i="5" s="1"/>
  <c r="E36" i="7" s="1"/>
  <c r="P25" i="5"/>
  <c r="E32" i="7" l="1"/>
  <c r="D34" i="7"/>
  <c r="F17" i="5"/>
  <c r="J20" i="5" s="1"/>
  <c r="F13" i="5"/>
  <c r="P13" i="5" l="1"/>
  <c r="J15" i="5"/>
  <c r="F34" i="7"/>
  <c r="F33" i="7"/>
  <c r="J17" i="5"/>
  <c r="K17" i="5" s="1"/>
  <c r="E34" i="7" s="1"/>
  <c r="J18" i="5"/>
  <c r="P17" i="5"/>
  <c r="D35" i="7" l="1"/>
  <c r="D32" i="7" l="1"/>
  <c r="E12" i="7" l="1"/>
  <c r="E11" i="7"/>
  <c r="E10" i="7"/>
  <c r="E9" i="7"/>
  <c r="E8" i="7"/>
  <c r="F22" i="5" l="1"/>
  <c r="K11" i="5"/>
  <c r="J22" i="5" l="1"/>
  <c r="K22" i="5" s="1"/>
  <c r="E35" i="7" s="1"/>
  <c r="J24" i="5"/>
  <c r="F35" i="7"/>
  <c r="J14" i="5"/>
  <c r="J16" i="5"/>
  <c r="J13" i="5"/>
  <c r="K13" i="5" s="1"/>
  <c r="E33" i="7" s="1"/>
  <c r="R34" i="5" l="1"/>
  <c r="N34" i="5"/>
  <c r="P34" i="5"/>
  <c r="K34" i="5" l="1"/>
</calcChain>
</file>

<file path=xl/comments1.xml><?xml version="1.0" encoding="utf-8"?>
<comments xmlns="http://schemas.openxmlformats.org/spreadsheetml/2006/main">
  <authors>
    <author>Annette Bethke</author>
  </authors>
  <commentList>
    <comment ref="K7" authorId="0">
      <text>
        <r>
          <rPr>
            <sz val="11"/>
            <color indexed="81"/>
            <rFont val="Open Sans"/>
            <family val="2"/>
          </rPr>
          <t>Examples of conservation objectives for remediation projects are in the WHC Project Guidance documents (wildlifehc.org/pg).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7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<sst xmlns="http://schemas.openxmlformats.org/spreadsheetml/2006/main" count="186" uniqueCount="146">
  <si>
    <t>Alignments</t>
  </si>
  <si>
    <t>Corporate level commitment</t>
  </si>
  <si>
    <t>Attribute</t>
  </si>
  <si>
    <t>Score</t>
  </si>
  <si>
    <t>0 = No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</si>
  <si>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</si>
  <si>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</si>
  <si>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</si>
  <si>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</si>
  <si>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</si>
  <si>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</si>
  <si>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</si>
  <si>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Is there a stated conservation objective?</t>
  </si>
  <si>
    <t>Regulatory Requirements</t>
  </si>
  <si>
    <t>Does the project exceed regulatory requirements?</t>
  </si>
  <si>
    <t>Exceeds regulatory requirements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</si>
  <si>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</si>
  <si>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</si>
  <si>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</si>
  <si>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</si>
  <si>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</si>
  <si>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</si>
  <si>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</si>
  <si>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</si>
  <si>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REFERENCE </t>
  </si>
  <si>
    <t>Reviewer's comments</t>
  </si>
  <si>
    <t>Yes</t>
  </si>
  <si>
    <t>No</t>
  </si>
  <si>
    <t xml:space="preserve">Objective </t>
  </si>
  <si>
    <t>Yes or No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</si>
  <si>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</si>
  <si>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</si>
  <si>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</si>
  <si>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</si>
  <si>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</si>
  <si>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</si>
  <si>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</si>
  <si>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</si>
  <si>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</si>
  <si>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</si>
  <si>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</si>
  <si>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</si>
  <si>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</si>
  <si>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</si>
  <si>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</si>
  <si>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</si>
  <si>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</si>
  <si>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</si>
  <si>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Does the project have a conservation or conservation education objective?</t>
  </si>
  <si>
    <t>Does the project provide conservation or conservation education value?</t>
  </si>
  <si>
    <t>Attribute scores</t>
  </si>
  <si>
    <t>Q no.</t>
  </si>
  <si>
    <t>Yes/No</t>
  </si>
  <si>
    <t>Project scoring</t>
  </si>
  <si>
    <t>Project outcomes</t>
  </si>
  <si>
    <t>1 = Yes</t>
  </si>
  <si>
    <t>Stated conservation education objective</t>
  </si>
  <si>
    <t>Alignment</t>
  </si>
  <si>
    <r>
      <t xml:space="preserve">Application question
</t>
    </r>
    <r>
      <rPr>
        <sz val="11"/>
        <color theme="1"/>
        <rFont val="Open sans"/>
        <family val="2"/>
      </rPr>
      <t>8, 8a</t>
    </r>
  </si>
  <si>
    <t>.</t>
  </si>
  <si>
    <r>
      <t xml:space="preserve">Application question
</t>
    </r>
    <r>
      <rPr>
        <sz val="11"/>
        <color theme="1"/>
        <rFont val="Open sans"/>
        <family val="2"/>
      </rPr>
      <t>1</t>
    </r>
  </si>
  <si>
    <t xml:space="preserve">Other--Remediation project theme </t>
  </si>
  <si>
    <r>
      <t xml:space="preserve">Scoring question </t>
    </r>
    <r>
      <rPr>
        <sz val="11"/>
        <color theme="1"/>
        <rFont val="Open sans"/>
        <family val="2"/>
      </rPr>
      <t>75.</t>
    </r>
    <r>
      <rPr>
        <sz val="11"/>
        <color theme="1"/>
        <rFont val="Open sans"/>
        <family val="2"/>
      </rPr>
      <t>Q.2</t>
    </r>
  </si>
  <si>
    <t>Planning</t>
  </si>
  <si>
    <t>At which phase were the conservation and conservation education objectives incorporated into the project?</t>
  </si>
  <si>
    <t>0 = After completion</t>
  </si>
  <si>
    <t>1 = During construction and implementation of remedial actions</t>
  </si>
  <si>
    <t>2 = After the site remedial investigations but prior to final approval of remedial design, record of decision (ROD), or action memo</t>
  </si>
  <si>
    <t>3 = As early as possible, during the site remedial investigation and risk assessment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</si>
  <si>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75.1.1</t>
    </r>
  </si>
  <si>
    <r>
      <t xml:space="preserve">Application question
</t>
    </r>
    <r>
      <rPr>
        <sz val="11"/>
        <color theme="1"/>
        <rFont val="Open sans"/>
        <family val="2"/>
      </rPr>
      <t>2, 2a, 2b, 2c</t>
    </r>
  </si>
  <si>
    <t>To what level were community stakeholders involved in the planning of the voluntary conservation or conservation education projects?</t>
  </si>
  <si>
    <t>0 = No community stakeholder involvement</t>
  </si>
  <si>
    <t>2 = One-time or infrequent collection of feedback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</si>
  <si>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75.1.2</t>
    </r>
  </si>
  <si>
    <r>
      <t xml:space="preserve">Application question
</t>
    </r>
    <r>
      <rPr>
        <sz val="11"/>
        <color theme="1"/>
        <rFont val="Open sans"/>
        <family val="2"/>
      </rPr>
      <t>3, 3a</t>
    </r>
  </si>
  <si>
    <t>Implementation</t>
  </si>
  <si>
    <t>Were industry best management practices (BMPs) for environmental outcomes used in implementation of this project?</t>
  </si>
  <si>
    <t>0 = No established BMPs are used</t>
  </si>
  <si>
    <t>1 = The BMP provides some direct ecological benefit on site but habitat is not the primary goal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</si>
  <si>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75.2.1</t>
    </r>
  </si>
  <si>
    <t>Is the information about the biodiversity aspects of the remediation project being shared?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</si>
  <si>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75.2.2</t>
    </r>
  </si>
  <si>
    <r>
      <t xml:space="preserve">Application question
</t>
    </r>
    <r>
      <rPr>
        <sz val="11"/>
        <color theme="1"/>
        <rFont val="Open sans"/>
        <family val="2"/>
      </rPr>
      <t>4, 4a</t>
    </r>
  </si>
  <si>
    <r>
      <t xml:space="preserve">Application question
</t>
    </r>
    <r>
      <rPr>
        <sz val="11"/>
        <color theme="1"/>
        <rFont val="Open sans"/>
        <family val="2"/>
      </rPr>
      <t>6, 6a, 6b</t>
    </r>
  </si>
  <si>
    <t>0 = Results are not shared</t>
  </si>
  <si>
    <t>1 = Overall stories and summaries are shared only within the company at least once within the certification period</t>
  </si>
  <si>
    <t>2 = Overall stories and summaries are shared outside of the company at least once within the certification period</t>
  </si>
  <si>
    <t>Does the project tie to a corporate level strategy or commitment to incorporate ecological restoration in remedial designs?</t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</si>
  <si>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75.3.1</t>
    </r>
  </si>
  <si>
    <r>
      <t xml:space="preserve">Application question
</t>
    </r>
    <r>
      <rPr>
        <sz val="11"/>
        <color theme="1"/>
        <rFont val="Open sans"/>
        <family val="2"/>
      </rPr>
      <t>5, 5a</t>
    </r>
  </si>
  <si>
    <r>
      <rPr>
        <b/>
        <sz val="11"/>
        <color theme="1"/>
        <rFont val="Open Sans"/>
        <family val="2"/>
      </rPr>
      <t>Scoring question</t>
    </r>
    <r>
      <rPr>
        <sz val="11"/>
        <color theme="1"/>
        <rFont val="Open sans"/>
        <family val="2"/>
      </rPr>
      <t xml:space="preserve">
75.Q.5</t>
    </r>
  </si>
  <si>
    <t>75.Q.2</t>
  </si>
  <si>
    <t>75.1.1</t>
  </si>
  <si>
    <t>75.2.1</t>
  </si>
  <si>
    <t>75.2.2</t>
  </si>
  <si>
    <t>75.3.1</t>
  </si>
  <si>
    <t>75.Q.5</t>
  </si>
  <si>
    <t>75.1.2</t>
  </si>
  <si>
    <t>Phase at incorporation</t>
  </si>
  <si>
    <t>Community involvement</t>
  </si>
  <si>
    <t>Best practices</t>
  </si>
  <si>
    <t>Contributing data</t>
  </si>
  <si>
    <t>1 = Passive one-way communication to stakeholders (e.g. newspaper announcement)</t>
  </si>
  <si>
    <t>3 = Recurring involvement or designated steering committee (e.g. Community Advisory Panel)</t>
  </si>
  <si>
    <t>2 = The BMP is entirely focused on maximizing benefits to habitat and species (e.g. Net Environmental Benefit Analysis, U.S. EPA Green Remediation Strategy, ASTM International Standard Guide for Greener Cleanups)</t>
  </si>
  <si>
    <t>3 = Comprehensive and complete data sets are shared outside the company (e.g. actual charts, spreadsheets, data summaries with numbers) at least once within the certification period</t>
  </si>
  <si>
    <t>Does the project have documented outcomes?</t>
  </si>
  <si>
    <t>Branch</t>
  </si>
  <si>
    <t>Attribute Weight</t>
  </si>
  <si>
    <t>Reviewer Score</t>
  </si>
  <si>
    <t>Impact No.</t>
  </si>
  <si>
    <t xml:space="preserve">Impact No. 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</si>
  <si>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</si>
  <si>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</si>
  <si>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</si>
  <si>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</si>
  <si>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</si>
  <si>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</si>
  <si>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</si>
  <si>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</si>
  <si>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</si>
  <si>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</si>
  <si>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</si>
  <si>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</si>
  <si>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</si>
  <si>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</si>
  <si>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</si>
  <si>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</si>
  <si>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</si>
  <si>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</si>
  <si>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</si>
  <si>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</si>
  <si>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</si>
  <si>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</si>
  <si>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</si>
  <si>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</si>
  <si>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</si>
  <si>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</si>
  <si>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</si>
  <si>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</si>
  <si>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</si>
  <si>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t>For information on the how these scores were calculated, please see wildlifehc.org.</t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</si>
  <si>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</si>
  <si>
    <t>2016 Project Scoring Sheet</t>
  </si>
  <si>
    <t>Version 1.4 October,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</si>
</sst>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36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b/>
      <sz val="11"/>
      <name val="Open Sans"/>
      <family val="2"/>
    </font>
    <font>
      <sz val="8"/>
      <color theme="1" tint="0.499984740745262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22"/>
      <color theme="1"/>
      <name val="Open Sans"/>
      <family val="2"/>
    </font>
    <font>
      <b/>
      <sz val="22"/>
      <color theme="1"/>
      <name val="Open Sans"/>
      <family val="2"/>
    </font>
    <font>
      <b/>
      <sz val="12"/>
      <color theme="1"/>
      <name val="Open Sans"/>
      <family val="2"/>
    </font>
    <font>
      <b/>
      <sz val="14"/>
      <color theme="1"/>
      <name val="Open Sans"/>
      <family val="2"/>
    </font>
    <font>
      <b/>
      <sz val="20"/>
      <color theme="1"/>
      <name val="Open Sans"/>
      <family val="2"/>
    </font>
    <font>
      <sz val="11"/>
      <color theme="1"/>
      <name val="Open Sans"/>
      <family val="2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  <family val="2"/>
    </font>
    <font>
      <sz val="14"/>
      <color theme="1"/>
      <name val="Open Sans"/>
      <family val="2"/>
    </font>
    <font>
      <sz val="14"/>
      <color theme="1"/>
      <name val="Open Sans"/>
      <family val="2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family val="2"/>
    </font>
    <font>
      <sz val="11"/>
      <color indexed="81"/>
      <name val="Open Sans"/>
      <family val="2"/>
    </font>
    <font>
      <sz val="11"/>
      <color rgb="FF000000"/>
      <name val="Open Sans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318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0" xfId="0" applyFont="1"/>
    <xf numFmtId="0" fontId="9" fillId="0" borderId="0" xfId="0" applyFont="1"/>
    <xf numFmtId="0" fontId="10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/>
    <xf numFmtId="0" fontId="1" fillId="7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8" borderId="6" xfId="0" applyFont="1" applyFill="1" applyBorder="1" applyAlignment="1">
      <alignment horizontal="right"/>
    </xf>
    <xf numFmtId="0" fontId="1" fillId="8" borderId="0" xfId="0" applyFont="1" applyFill="1" applyBorder="1"/>
    <xf numFmtId="0" fontId="1" fillId="8" borderId="0" xfId="0" applyFont="1" applyFill="1" applyBorder="1" applyAlignment="1"/>
    <xf numFmtId="0" fontId="0" fillId="8" borderId="0" xfId="0" applyFont="1" applyFill="1" applyBorder="1"/>
    <xf numFmtId="2" fontId="0" fillId="8" borderId="0" xfId="0" applyNumberFormat="1" applyFont="1" applyFill="1" applyBorder="1"/>
    <xf numFmtId="0" fontId="0" fillId="8" borderId="7" xfId="0" applyFont="1" applyFill="1" applyBorder="1"/>
    <xf numFmtId="2" fontId="0" fillId="8" borderId="6" xfId="0" applyNumberFormat="1" applyFont="1" applyFill="1" applyBorder="1"/>
    <xf numFmtId="0" fontId="0" fillId="8" borderId="11" xfId="0" applyFont="1" applyFill="1" applyBorder="1"/>
    <xf numFmtId="0" fontId="0" fillId="8" borderId="6" xfId="0" applyFont="1" applyFill="1" applyBorder="1" applyAlignment="1"/>
    <xf numFmtId="0" fontId="0" fillId="8" borderId="0" xfId="0" applyFont="1" applyFill="1" applyBorder="1" applyAlignment="1"/>
    <xf numFmtId="0" fontId="0" fillId="0" borderId="0" xfId="0" applyFont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2" fontId="1" fillId="9" borderId="0" xfId="0" applyNumberFormat="1" applyFont="1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6" xfId="0" applyFont="1" applyFill="1" applyBorder="1"/>
    <xf numFmtId="0" fontId="0" fillId="9" borderId="0" xfId="0" applyFont="1" applyFill="1" applyBorder="1" applyAlignment="1"/>
    <xf numFmtId="0" fontId="0" fillId="0" borderId="0" xfId="0" applyFont="1" applyAlignment="1">
      <alignment horizontal="left"/>
    </xf>
    <xf numFmtId="0" fontId="0" fillId="4" borderId="0" xfId="0" applyFont="1" applyFill="1" applyBorder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9" fillId="7" borderId="0" xfId="0" applyNumberFormat="1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6" xfId="0" applyFont="1" applyBorder="1"/>
    <xf numFmtId="1" fontId="9" fillId="7" borderId="17" xfId="0" applyNumberFormat="1" applyFont="1" applyFill="1" applyBorder="1"/>
    <xf numFmtId="0" fontId="0" fillId="0" borderId="18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0" fillId="0" borderId="0" xfId="0" applyBorder="1" applyProtection="1"/>
    <xf numFmtId="0" fontId="0" fillId="0" borderId="11" xfId="0" applyFill="1" applyBorder="1" applyProtection="1"/>
    <xf numFmtId="0" fontId="7" fillId="0" borderId="12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0" fillId="0" borderId="0" xfId="0" applyFill="1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12" borderId="0" xfId="0" applyFont="1" applyFill="1" applyBorder="1" applyAlignment="1">
      <alignment horizontal="center"/>
    </xf>
    <xf numFmtId="0" fontId="0" fillId="12" borderId="0" xfId="0" applyFill="1" applyBorder="1"/>
    <xf numFmtId="0" fontId="13" fillId="0" borderId="0" xfId="0" applyFont="1"/>
    <xf numFmtId="0" fontId="16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2" fillId="0" borderId="0" xfId="0" applyFont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6" borderId="19" xfId="0" applyFont="1" applyFill="1" applyBorder="1" applyAlignment="1">
      <alignment vertical="center"/>
    </xf>
    <xf numFmtId="1" fontId="9" fillId="9" borderId="21" xfId="0" applyNumberFormat="1" applyFont="1" applyFill="1" applyBorder="1" applyAlignment="1">
      <alignment vertical="center" wrapText="1"/>
    </xf>
    <xf numFmtId="0" fontId="0" fillId="0" borderId="22" xfId="0" applyBorder="1"/>
    <xf numFmtId="0" fontId="1" fillId="6" borderId="24" xfId="0" applyFont="1" applyFill="1" applyBorder="1" applyAlignment="1">
      <alignment vertical="center"/>
    </xf>
    <xf numFmtId="1" fontId="9" fillId="9" borderId="25" xfId="0" applyNumberFormat="1" applyFont="1" applyFill="1" applyBorder="1" applyAlignment="1">
      <alignment vertical="center" wrapText="1"/>
    </xf>
    <xf numFmtId="0" fontId="1" fillId="6" borderId="26" xfId="0" applyFont="1" applyFill="1" applyBorder="1" applyAlignment="1">
      <alignment horizontal="center" vertical="center"/>
    </xf>
    <xf numFmtId="1" fontId="9" fillId="0" borderId="26" xfId="0" applyNumberFormat="1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/>
    </xf>
    <xf numFmtId="1" fontId="9" fillId="9" borderId="2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indent="5"/>
    </xf>
    <xf numFmtId="0" fontId="20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3" xfId="0" applyBorder="1" applyAlignment="1">
      <alignment horizontal="left"/>
    </xf>
    <xf numFmtId="1" fontId="13" fillId="9" borderId="23" xfId="0" applyNumberFormat="1" applyFont="1" applyFill="1" applyBorder="1" applyAlignment="1">
      <alignment horizontal="center" vertical="center" wrapText="1"/>
    </xf>
    <xf numFmtId="1" fontId="3" fillId="9" borderId="23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7" xfId="0" applyBorder="1"/>
    <xf numFmtId="0" fontId="0" fillId="0" borderId="25" xfId="0" applyBorder="1"/>
    <xf numFmtId="0" fontId="1" fillId="6" borderId="24" xfId="0" applyFont="1" applyFill="1" applyBorder="1" applyAlignment="1">
      <alignment horizontal="center" vertical="center"/>
    </xf>
    <xf numFmtId="1" fontId="9" fillId="9" borderId="2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9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9" fontId="0" fillId="0" borderId="0" xfId="1" applyFont="1"/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24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horizontal="right"/>
      <protection locked="0"/>
    </xf>
    <xf numFmtId="0" fontId="8" fillId="11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7" xfId="0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0" xfId="0"/>
    <xf numFmtId="0" fontId="16" fillId="0" borderId="0" xfId="0" applyFont="1" applyAlignment="1">
      <alignment horizontal="center" vertical="center"/>
    </xf>
    <xf numFmtId="0" fontId="14" fillId="0" borderId="0" xfId="0" applyFont="1" applyProtection="1"/>
    <xf numFmtId="0" fontId="0" fillId="0" borderId="0" xfId="0" applyFill="1" applyProtection="1"/>
    <xf numFmtId="0" fontId="1" fillId="0" borderId="0" xfId="0" applyFont="1" applyProtection="1"/>
    <xf numFmtId="0" fontId="15" fillId="0" borderId="0" xfId="0" applyFont="1" applyProtection="1"/>
    <xf numFmtId="0" fontId="0" fillId="0" borderId="0" xfId="0" applyFont="1" applyProtection="1"/>
    <xf numFmtId="0" fontId="0" fillId="0" borderId="0" xfId="0" applyFill="1" applyAlignment="1" applyProtection="1">
      <alignment horizontal="left" wrapText="1"/>
    </xf>
    <xf numFmtId="0" fontId="1" fillId="0" borderId="12" xfId="0" applyFont="1" applyBorder="1" applyProtection="1"/>
    <xf numFmtId="0" fontId="1" fillId="13" borderId="6" xfId="0" applyFont="1" applyFill="1" applyBorder="1" applyAlignment="1">
      <alignment horizontal="right"/>
    </xf>
    <xf numFmtId="0" fontId="1" fillId="13" borderId="0" xfId="0" applyFont="1" applyFill="1" applyBorder="1"/>
    <xf numFmtId="0" fontId="1" fillId="13" borderId="0" xfId="0" applyFont="1" applyFill="1" applyBorder="1" applyAlignment="1"/>
    <xf numFmtId="2" fontId="1" fillId="13" borderId="0" xfId="0" applyNumberFormat="1" applyFont="1" applyFill="1" applyBorder="1"/>
    <xf numFmtId="0" fontId="0" fillId="13" borderId="0" xfId="0" applyFont="1" applyFill="1" applyBorder="1"/>
    <xf numFmtId="0" fontId="0" fillId="13" borderId="7" xfId="0" applyFont="1" applyFill="1" applyBorder="1"/>
    <xf numFmtId="0" fontId="0" fillId="13" borderId="0" xfId="0" applyFont="1" applyFill="1"/>
    <xf numFmtId="2" fontId="1" fillId="13" borderId="6" xfId="0" applyNumberFormat="1" applyFont="1" applyFill="1" applyBorder="1"/>
    <xf numFmtId="0" fontId="0" fillId="13" borderId="6" xfId="0" applyFont="1" applyFill="1" applyBorder="1" applyAlignment="1"/>
    <xf numFmtId="0" fontId="0" fillId="13" borderId="0" xfId="0" applyFont="1" applyFill="1" applyBorder="1" applyAlignment="1"/>
    <xf numFmtId="0" fontId="3" fillId="13" borderId="1" xfId="0" applyFont="1" applyFill="1" applyBorder="1"/>
    <xf numFmtId="0" fontId="0" fillId="0" borderId="0" xfId="0" applyFill="1" applyBorder="1" applyProtection="1"/>
    <xf numFmtId="0" fontId="0" fillId="0" borderId="0" xfId="0" applyFill="1" applyBorder="1" applyProtection="1"/>
    <xf numFmtId="0" fontId="3" fillId="14" borderId="1" xfId="0" applyFont="1" applyFill="1" applyBorder="1"/>
    <xf numFmtId="0" fontId="9" fillId="6" borderId="2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1" fillId="0" borderId="0" xfId="0" applyFont="1" applyAlignme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horizontal="left" vertical="center" indent="6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left" vertical="center" indent="4"/>
    </xf>
    <xf numFmtId="0" fontId="0" fillId="0" borderId="3" xfId="0" applyBorder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0" fillId="11" borderId="13" xfId="0" applyFont="1" applyFill="1" applyBorder="1" applyAlignment="1" applyProtection="1">
      <alignment horizontal="left"/>
      <protection locked="0"/>
    </xf>
    <xf numFmtId="0" fontId="21" fillId="11" borderId="14" xfId="0" applyFont="1" applyFill="1" applyBorder="1" applyAlignment="1" applyProtection="1">
      <alignment horizontal="left"/>
      <protection locked="0"/>
    </xf>
    <xf numFmtId="0" fontId="21" fillId="11" borderId="15" xfId="0" applyFont="1" applyFill="1" applyBorder="1" applyAlignment="1" applyProtection="1">
      <alignment horizontal="left"/>
      <protection locked="0"/>
    </xf>
    <xf numFmtId="0" fontId="21" fillId="11" borderId="1" xfId="0" applyFont="1" applyFill="1" applyBorder="1" applyAlignment="1" applyProtection="1">
      <alignment horizontal="left"/>
      <protection locked="0"/>
    </xf>
    <xf numFmtId="0" fontId="35" fillId="0" borderId="0" xfId="0" applyFont="1" applyAlignment="1">
      <alignment horizontal="left" vertical="top"/>
    </xf>
    <xf numFmtId="0" fontId="0" fillId="11" borderId="3" xfId="0" applyFill="1" applyBorder="1" applyAlignment="1" applyProtection="1">
      <alignment horizontal="left" vertical="top" wrapText="1"/>
      <protection locked="0"/>
    </xf>
    <xf numFmtId="0" fontId="0" fillId="11" borderId="4" xfId="0" applyFill="1" applyBorder="1" applyAlignment="1" applyProtection="1">
      <alignment horizontal="left" vertical="top" wrapText="1"/>
      <protection locked="0"/>
    </xf>
    <xf numFmtId="0" fontId="0" fillId="11" borderId="5" xfId="0" applyFill="1" applyBorder="1" applyAlignment="1" applyProtection="1">
      <alignment horizontal="left" vertical="top" wrapText="1"/>
      <protection locked="0"/>
    </xf>
    <xf numFmtId="0" fontId="0" fillId="11" borderId="6" xfId="0" applyFill="1" applyBorder="1" applyAlignment="1" applyProtection="1">
      <alignment horizontal="left" vertical="top" wrapText="1"/>
      <protection locked="0"/>
    </xf>
    <xf numFmtId="0" fontId="0" fillId="11" borderId="0" xfId="0" applyFill="1" applyBorder="1" applyAlignment="1" applyProtection="1">
      <alignment horizontal="left" vertical="top" wrapText="1"/>
      <protection locked="0"/>
    </xf>
    <xf numFmtId="0" fontId="0" fillId="11" borderId="7" xfId="0" applyFill="1" applyBorder="1" applyAlignment="1" applyProtection="1">
      <alignment horizontal="left" vertical="top" wrapText="1"/>
      <protection locked="0"/>
    </xf>
    <xf numFmtId="0" fontId="0" fillId="11" borderId="8" xfId="0" applyFill="1" applyBorder="1" applyAlignment="1" applyProtection="1">
      <alignment horizontal="left" vertical="top" wrapText="1"/>
      <protection locked="0"/>
    </xf>
    <xf numFmtId="0" fontId="0" fillId="11" borderId="2" xfId="0" applyFill="1" applyBorder="1" applyAlignment="1" applyProtection="1">
      <alignment horizontal="left" vertical="top" wrapText="1"/>
      <protection locked="0"/>
    </xf>
    <xf numFmtId="0" fontId="0" fillId="11" borderId="9" xfId="0" applyFill="1" applyBorder="1" applyAlignment="1" applyProtection="1">
      <alignment horizontal="left" vertical="top" wrapText="1"/>
      <protection locked="0"/>
    </xf>
    <xf numFmtId="0" fontId="9" fillId="0" borderId="6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center" vertical="top"/>
    </xf>
    <xf numFmtId="0" fontId="9" fillId="0" borderId="8" xfId="0" applyFont="1" applyFill="1" applyBorder="1" applyAlignment="1" applyProtection="1">
      <alignment horizontal="center" vertical="top"/>
    </xf>
    <xf numFmtId="0" fontId="9" fillId="0" borderId="2" xfId="0" applyFont="1" applyFill="1" applyBorder="1" applyAlignment="1" applyProtection="1">
      <alignment horizontal="center" vertical="top"/>
    </xf>
    <xf numFmtId="0" fontId="9" fillId="0" borderId="9" xfId="0" applyFont="1" applyFill="1" applyBorder="1" applyAlignment="1" applyProtection="1">
      <alignment horizontal="center" vertical="top"/>
    </xf>
    <xf numFmtId="0" fontId="1" fillId="8" borderId="10" xfId="0" applyFont="1" applyFill="1" applyBorder="1" applyAlignment="1" applyProtection="1">
      <alignment horizontal="center" vertical="center" textRotation="90" wrapText="1"/>
    </xf>
    <xf numFmtId="0" fontId="1" fillId="8" borderId="11" xfId="0" applyFont="1" applyFill="1" applyBorder="1" applyAlignment="1" applyProtection="1">
      <alignment horizontal="center" vertical="center" textRotation="90" wrapText="1"/>
    </xf>
    <xf numFmtId="0" fontId="1" fillId="8" borderId="12" xfId="0" applyFont="1" applyFill="1" applyBorder="1" applyAlignment="1" applyProtection="1">
      <alignment horizontal="center" vertical="center" textRotation="90" wrapText="1"/>
    </xf>
    <xf numFmtId="0" fontId="1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4" xfId="0" applyFont="1" applyFill="1" applyBorder="1" applyAlignment="1" applyProtection="1">
      <alignment horizontal="left" vertical="top"/>
    </xf>
    <xf numFmtId="0" fontId="9" fillId="0" borderId="15" xfId="0" applyFont="1" applyFill="1" applyBorder="1" applyAlignment="1" applyProtection="1">
      <alignment horizontal="left" vertical="top"/>
    </xf>
    <xf numFmtId="0" fontId="9" fillId="0" borderId="3" xfId="0" applyFont="1" applyFill="1" applyBorder="1" applyAlignment="1" applyProtection="1">
      <alignment horizontal="center" vertical="top"/>
    </xf>
    <xf numFmtId="0" fontId="9" fillId="0" borderId="4" xfId="0" applyFont="1" applyFill="1" applyBorder="1" applyAlignment="1" applyProtection="1">
      <alignment horizontal="center" vertical="top"/>
    </xf>
    <xf numFmtId="0" fontId="9" fillId="0" borderId="5" xfId="0" applyFont="1" applyFill="1" applyBorder="1" applyAlignment="1" applyProtection="1">
      <alignment horizontal="center" vertical="top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5" fillId="0" borderId="6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0" fontId="15" fillId="0" borderId="6" xfId="0" applyFont="1" applyFill="1" applyBorder="1" applyAlignment="1"/>
    <xf numFmtId="0" fontId="15" fillId="0" borderId="0" xfId="0" applyFont="1" applyFill="1" applyBorder="1" applyAlignment="1"/>
    <xf numFmtId="0" fontId="15" fillId="0" borderId="7" xfId="0" applyFont="1" applyFill="1" applyBorder="1" applyAlignment="1"/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1" fillId="10" borderId="1" xfId="0" applyFont="1" applyFill="1" applyBorder="1" applyAlignment="1" applyProtection="1">
      <alignment horizontal="center" vertical="center" textRotation="90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5" fillId="9" borderId="1" xfId="0" applyFont="1" applyFill="1" applyBorder="1" applyAlignment="1" applyProtection="1">
      <alignment horizontal="center" vertical="center" textRotation="90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6" fillId="0" borderId="3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0" fillId="11" borderId="3" xfId="0" applyFill="1" applyBorder="1" applyAlignment="1" applyProtection="1">
      <alignment horizontal="left" vertical="top"/>
      <protection locked="0"/>
    </xf>
    <xf numFmtId="0" fontId="0" fillId="11" borderId="4" xfId="0" applyFill="1" applyBorder="1" applyAlignment="1" applyProtection="1">
      <alignment horizontal="left" vertical="top"/>
      <protection locked="0"/>
    </xf>
    <xf numFmtId="0" fontId="0" fillId="11" borderId="5" xfId="0" applyFill="1" applyBorder="1" applyAlignment="1" applyProtection="1">
      <alignment horizontal="left" vertical="top"/>
      <protection locked="0"/>
    </xf>
    <xf numFmtId="0" fontId="0" fillId="11" borderId="6" xfId="0" applyFill="1" applyBorder="1" applyAlignment="1" applyProtection="1">
      <alignment horizontal="left" vertical="top"/>
      <protection locked="0"/>
    </xf>
    <xf numFmtId="0" fontId="0" fillId="11" borderId="0" xfId="0" applyFill="1" applyBorder="1" applyAlignment="1" applyProtection="1">
      <alignment horizontal="left" vertical="top"/>
      <protection locked="0"/>
    </xf>
    <xf numFmtId="0" fontId="0" fillId="11" borderId="7" xfId="0" applyFill="1" applyBorder="1" applyAlignment="1" applyProtection="1">
      <alignment horizontal="left" vertical="top"/>
      <protection locked="0"/>
    </xf>
    <xf numFmtId="0" fontId="0" fillId="11" borderId="8" xfId="0" applyFill="1" applyBorder="1" applyAlignment="1" applyProtection="1">
      <alignment horizontal="left" vertical="top"/>
      <protection locked="0"/>
    </xf>
    <xf numFmtId="0" fontId="0" fillId="11" borderId="2" xfId="0" applyFill="1" applyBorder="1" applyAlignment="1" applyProtection="1">
      <alignment horizontal="left" vertical="top"/>
      <protection locked="0"/>
    </xf>
    <xf numFmtId="0" fontId="0" fillId="11" borderId="9" xfId="0" applyFill="1" applyBorder="1" applyAlignment="1" applyProtection="1">
      <alignment horizontal="left" vertical="top"/>
      <protection locked="0"/>
    </xf>
    <xf numFmtId="0" fontId="5" fillId="13" borderId="1" xfId="0" applyFont="1" applyFill="1" applyBorder="1" applyAlignment="1" applyProtection="1">
      <alignment horizontal="center" vertical="center" textRotation="90"/>
    </xf>
    <xf numFmtId="0" fontId="1" fillId="8" borderId="5" xfId="0" applyFont="1" applyFill="1" applyBorder="1" applyAlignment="1" applyProtection="1">
      <alignment horizontal="center" vertical="center" textRotation="90"/>
    </xf>
    <xf numFmtId="0" fontId="1" fillId="8" borderId="7" xfId="0" applyFont="1" applyFill="1" applyBorder="1" applyAlignment="1" applyProtection="1">
      <alignment horizontal="center" vertical="center" textRotation="90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0" fillId="0" borderId="6" xfId="0" applyFill="1" applyBorder="1" applyProtection="1"/>
    <xf numFmtId="0" fontId="0" fillId="0" borderId="0" xfId="0" applyFill="1" applyBorder="1" applyProtection="1"/>
    <xf numFmtId="0" fontId="0" fillId="0" borderId="7" xfId="0" applyFill="1" applyBorder="1" applyProtection="1"/>
    <xf numFmtId="0" fontId="0" fillId="0" borderId="8" xfId="0" applyFill="1" applyBorder="1" applyProtection="1"/>
    <xf numFmtId="0" fontId="0" fillId="0" borderId="2" xfId="0" applyFill="1" applyBorder="1" applyProtection="1"/>
    <xf numFmtId="0" fontId="0" fillId="0" borderId="9" xfId="0" applyFill="1" applyBorder="1" applyProtection="1"/>
    <xf numFmtId="0" fontId="9" fillId="0" borderId="3" xfId="0" applyFont="1" applyFill="1" applyBorder="1" applyAlignment="1" applyProtection="1">
      <alignment horizontal="left" vertical="top"/>
    </xf>
    <xf numFmtId="0" fontId="9" fillId="0" borderId="4" xfId="0" applyFont="1" applyFill="1" applyBorder="1" applyAlignment="1" applyProtection="1">
      <alignment horizontal="left" vertical="top"/>
    </xf>
    <xf numFmtId="0" fontId="9" fillId="0" borderId="5" xfId="0" applyFont="1" applyFill="1" applyBorder="1" applyAlignment="1" applyProtection="1">
      <alignment horizontal="left" vertical="top"/>
    </xf>
    <xf numFmtId="0" fontId="9" fillId="0" borderId="10" xfId="0" applyFont="1" applyBorder="1" applyAlignment="1" applyProtection="1">
      <alignment horizontal="center" vertical="center" wrapText="1"/>
    </xf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15" fillId="0" borderId="3" xfId="0" applyFont="1" applyFill="1" applyBorder="1" applyAlignment="1"/>
    <xf numFmtId="0" fontId="15" fillId="0" borderId="4" xfId="0" applyFont="1" applyFill="1" applyBorder="1" applyAlignment="1"/>
    <xf numFmtId="0" fontId="15" fillId="0" borderId="5" xfId="0" applyFont="1" applyFill="1" applyBorder="1" applyAlignment="1"/>
    <xf numFmtId="0" fontId="15" fillId="0" borderId="8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/>
    </xf>
    <xf numFmtId="0" fontId="0" fillId="0" borderId="23" xfId="0" applyBorder="1" applyAlignment="1">
      <alignment horizontal="left"/>
    </xf>
    <xf numFmtId="0" fontId="23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3" fillId="6" borderId="22" xfId="0" applyFont="1" applyFill="1" applyBorder="1" applyAlignment="1">
      <alignment horizontal="center" vertical="center"/>
    </xf>
    <xf numFmtId="165" fontId="0" fillId="11" borderId="13" xfId="0" applyNumberFormat="1" applyFill="1" applyBorder="1" applyAlignment="1" applyProtection="1">
      <alignment horizontal="left"/>
      <protection locked="0"/>
    </xf>
    <xf numFmtId="165" fontId="0" fillId="11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" fontId="13" fillId="9" borderId="2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3300"/>
      <color rgb="FFCC3300"/>
      <color rgb="FF993300"/>
      <color rgb="FFFFFF99"/>
      <color rgb="FFFFFF66"/>
      <color rgb="FF0000FF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(Calculations!$N$34,Calculations!$P$34,Calculations!$R$34)</c:f>
              <c:numCache>
                <c:formatCode>0</c:formatCode>
                <c:ptCount val="3"/>
                <c:pt idx="0">
                  <c:v>24</c:v>
                </c:pt>
                <c:pt idx="1">
                  <c:v>49.2</c:v>
                </c:pt>
                <c:pt idx="2">
                  <c:v>26.800000000000004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DC9-B110-E52D18AD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(Calculations!$N$34,Calculations!$P$34,Calculations!$R$34)</c:f>
              <c:numCache>
                <c:formatCode>0</c:formatCode>
                <c:ptCount val="3"/>
                <c:pt idx="0">
                  <c:v>24</c:v>
                </c:pt>
                <c:pt idx="1">
                  <c:v>49.2</c:v>
                </c:pt>
                <c:pt idx="2">
                  <c:v>26.800000000000004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E9-4111-8F1E-3CC0D775C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42116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296824</xdr:colOff>
      <xdr:row>0</xdr:row>
      <xdr:rowOff>74083</xdr:rowOff>
    </xdr:from>
    <xdr:to>
      <xdr:col>11</xdr:col>
      <xdr:colOff>997226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68</xdr:row>
      <xdr:rowOff>0</xdr:rowOff>
    </xdr:from>
    <xdr:to>
      <xdr:col>16</xdr:col>
      <xdr:colOff>233571</xdr:colOff>
      <xdr:row>86</xdr:row>
      <xdr:rowOff>50700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217715</xdr:colOff>
      <xdr:row>26</xdr:row>
      <xdr:rowOff>27214</xdr:rowOff>
    </xdr:from>
    <xdr:to>
      <xdr:col>11</xdr:col>
      <xdr:colOff>764250</xdr:colOff>
      <xdr:row>43</xdr:row>
      <xdr:rowOff>27214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12</xdr:col>
      <xdr:colOff>195186</xdr:colOff>
      <xdr:row>23</xdr:row>
      <xdr:rowOff>193375</xdr:rowOff>
    </xdr:to>
    <xdr:grpSp>
      <xdr:nvGrpSpPr>
        <xdr:cNvPr id="5" name="Group 4"/>
        <xdr:cNvGrpSpPr/>
      </xdr:nvGrpSpPr>
      <xdr:grpSpPr>
        <a:xfrm>
          <a:off x="7334250" y="4219575"/>
          <a:ext cx="2747886" cy="1183975"/>
          <a:chOff x="0" y="0"/>
          <a:chExt cx="3064500" cy="1277352"/>
        </a:xfrm>
      </xdr:grpSpPr>
      <xdr:sp macro="" textlink="">
        <xdr:nvSpPr>
          <xdr:cNvPr id="7" name="Right Brace 6"/>
          <xdr:cNvSpPr/>
        </xdr:nvSpPr>
        <xdr:spPr>
          <a:xfrm>
            <a:off x="0" y="34090"/>
            <a:ext cx="90637" cy="419300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8" name="Right Brace 7"/>
          <xdr:cNvSpPr/>
        </xdr:nvSpPr>
        <xdr:spPr>
          <a:xfrm>
            <a:off x="1548114" y="33889"/>
            <a:ext cx="139365" cy="1243463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9" name="TextBox 4"/>
          <xdr:cNvSpPr txBox="1"/>
        </xdr:nvSpPr>
        <xdr:spPr>
          <a:xfrm>
            <a:off x="44180" y="0"/>
            <a:ext cx="1615783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  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contributing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0" name="TextBox 6"/>
          <xdr:cNvSpPr txBox="1"/>
        </xdr:nvSpPr>
        <xdr:spPr>
          <a:xfrm>
            <a:off x="1627900" y="434286"/>
            <a:ext cx="1436600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qualifying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71" t="s">
        <v>144</v>
      </c>
      <c r="D11" s="71"/>
      <c r="E11" s="71"/>
    </row>
    <row r="12" spans="3:9" ht="22.5">
      <c r="C12" s="72" t="s">
        <v>61</v>
      </c>
    </row>
    <row r="14" spans="3:9" ht="21">
      <c r="C14" s="73" t="s">
        <v>30</v>
      </c>
      <c r="D14" s="166"/>
      <c r="E14" s="167"/>
      <c r="F14" s="167"/>
      <c r="G14" s="167"/>
      <c r="H14" s="168"/>
    </row>
    <row r="15" spans="3:9" ht="6" customHeight="1">
      <c r="C15" s="73"/>
      <c r="D15" s="74"/>
      <c r="E15" s="74"/>
      <c r="F15" s="74"/>
      <c r="G15" s="74"/>
      <c r="H15" s="74"/>
      <c r="I15" s="75"/>
    </row>
    <row r="16" spans="3:9" ht="21">
      <c r="C16" s="76" t="s">
        <v>31</v>
      </c>
      <c r="D16" s="169"/>
      <c r="E16" s="169"/>
      <c r="F16" s="169"/>
      <c r="G16" s="169"/>
      <c r="H16" s="169"/>
    </row>
    <row r="17" spans="3:8" ht="6" customHeight="1">
      <c r="C17" s="76"/>
      <c r="D17" s="74"/>
      <c r="E17" s="74"/>
      <c r="F17" s="74"/>
      <c r="G17" s="74"/>
      <c r="H17" s="74"/>
    </row>
    <row r="18" spans="3:8" ht="21">
      <c r="C18" s="73" t="s">
        <v>32</v>
      </c>
      <c r="D18" s="169"/>
      <c r="E18" s="169"/>
      <c r="F18" s="169"/>
      <c r="G18" s="169"/>
      <c r="H18" s="169"/>
    </row>
    <row r="19" spans="3:8" ht="6" customHeight="1">
      <c r="C19" s="73"/>
      <c r="D19" s="74"/>
      <c r="E19" s="74"/>
      <c r="F19" s="74"/>
      <c r="G19" s="74"/>
      <c r="H19" s="74"/>
    </row>
    <row r="20" spans="3:8" ht="21">
      <c r="C20" s="73" t="s">
        <v>33</v>
      </c>
      <c r="D20" s="169"/>
      <c r="E20" s="169"/>
      <c r="F20" s="169"/>
      <c r="G20" s="169"/>
      <c r="H20" s="169"/>
    </row>
    <row r="23" spans="3:8" ht="16.5">
      <c r="C23" s="170" t="s">
        <v>145</v>
      </c>
      <c r="D23" s="170"/>
    </row>
    <row r="25" spans="3:8" ht="16.5">
      <c r="C25" s="77"/>
    </row>
    <row r="27" spans="3:8" ht="16.5">
      <c r="C27" t="s">
        <v>34</v>
      </c>
    </row>
    <row r="28" spans="3:8" ht="16.5">
      <c r="C28" s="77"/>
      <c r="D28" s="78"/>
    </row>
    <row r="29" spans="3:8" ht="16.5">
      <c r="C29" t="s">
        <v>34</v>
      </c>
    </row>
    <row r="35" spans="3:4" ht="16.5">
      <c r="C35" t="s">
        <v>34</v>
      </c>
      <c r="D35" s="79" t="s">
        <v>34</v>
      </c>
    </row>
  </sheetData>
  <sheetProtection password="8BDB" sheet="1" objects="1" scenarios="1"/>
  <mergeCells count="5">
    <mergeCell ref="D14:H14"/>
    <mergeCell ref="D16:H16"/>
    <mergeCell ref="D18:H18"/>
    <mergeCell ref="D20:H20"/>
    <mergeCell ref="C23:D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Normal="100" workbookViewId="0">
      <selection activeCell="A58" sqref="A58"/>
    </sheetView>
  </sheetViews>
  <sheetFormatPr defaultColWidth="9" defaultRowHeight="14.25"/>
  <cols>
    <col min="1" max="1" width="2.875" style="131" customWidth="1"/>
    <col min="2" max="16384" width="9" style="131"/>
  </cols>
  <sheetData>
    <row r="3" spans="2:2" ht="31.5">
      <c r="B3" s="156" t="s">
        <v>117</v>
      </c>
    </row>
    <row r="5" spans="2:2" ht="16.5">
      <c r="B5" s="157" t="s">
        <v>118</v>
      </c>
    </row>
    <row r="6" spans="2:2" ht="16.5">
      <c r="B6" s="157"/>
    </row>
    <row r="7" spans="2:2" ht="16.5">
      <c r="B7" s="157" t="s">
        <v>119</v>
      </c>
    </row>
    <row r="8" spans="2:2" ht="6" customHeight="1">
      <c r="B8" s="158"/>
    </row>
    <row r="9" spans="2:2" ht="15">
      <c r="B9" s="158" t="s">
        <v>120</v>
      </c>
    </row>
    <row r="10" spans="2:2" ht="16.5">
      <c r="B10" s="159" t="s">
        <v>121</v>
      </c>
    </row>
    <row r="11" spans="2:2">
      <c r="B11" s="160" t="s">
        <v>122</v>
      </c>
    </row>
    <row r="12" spans="2:2">
      <c r="B12" s="160" t="s">
        <v>123</v>
      </c>
    </row>
    <row r="13" spans="2:2">
      <c r="B13" s="160" t="s">
        <v>124</v>
      </c>
    </row>
    <row r="14" spans="2:2">
      <c r="B14" s="160" t="s">
        <v>125</v>
      </c>
    </row>
    <row r="15" spans="2:2" ht="16.5">
      <c r="B15" s="157"/>
    </row>
    <row r="16" spans="2:2">
      <c r="B16" s="161" t="s">
        <v>126</v>
      </c>
    </row>
    <row r="17" spans="2:2" ht="16.5">
      <c r="B17" s="157"/>
    </row>
    <row r="18" spans="2:2" ht="15">
      <c r="B18" s="158" t="s">
        <v>127</v>
      </c>
    </row>
    <row r="19" spans="2:2" ht="16.5">
      <c r="B19" s="157" t="s">
        <v>128</v>
      </c>
    </row>
    <row r="20" spans="2:2" ht="16.5">
      <c r="B20" s="157"/>
    </row>
    <row r="21" spans="2:2">
      <c r="B21" s="157" t="s">
        <v>129</v>
      </c>
    </row>
    <row r="22" spans="2:2" ht="16.5">
      <c r="B22" s="157" t="s">
        <v>130</v>
      </c>
    </row>
    <row r="23" spans="2:2" ht="15">
      <c r="B23" s="162" t="s">
        <v>131</v>
      </c>
    </row>
    <row r="24" spans="2:2" ht="15">
      <c r="B24" s="162" t="s">
        <v>132</v>
      </c>
    </row>
    <row r="25" spans="2:2" ht="15">
      <c r="B25" s="162" t="s">
        <v>133</v>
      </c>
    </row>
    <row r="26" spans="2:2" ht="15">
      <c r="B26" s="162" t="s">
        <v>134</v>
      </c>
    </row>
    <row r="27" spans="2:2">
      <c r="B27" s="157" t="s">
        <v>135</v>
      </c>
    </row>
    <row r="28" spans="2:2" ht="15">
      <c r="B28" s="162" t="s">
        <v>136</v>
      </c>
    </row>
    <row r="29" spans="2:2" ht="15">
      <c r="B29" s="162" t="s">
        <v>137</v>
      </c>
    </row>
    <row r="30" spans="2:2" ht="15">
      <c r="B30" s="162" t="s">
        <v>138</v>
      </c>
    </row>
    <row r="31" spans="2:2">
      <c r="B31" s="157"/>
    </row>
    <row r="32" spans="2:2" ht="15">
      <c r="B32" s="158" t="s">
        <v>139</v>
      </c>
    </row>
    <row r="33" spans="2:2">
      <c r="B33" s="157" t="s">
        <v>140</v>
      </c>
    </row>
    <row r="34" spans="2:2">
      <c r="B34" s="157"/>
    </row>
    <row r="35" spans="2:2">
      <c r="B35" s="157" t="s">
        <v>141</v>
      </c>
    </row>
  </sheetData>
  <sheetProtection password="8BDB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70"/>
  <sheetViews>
    <sheetView showGridLines="0" zoomScaleNormal="100" workbookViewId="0">
      <selection activeCell="K8" sqref="K8"/>
    </sheetView>
  </sheetViews>
  <sheetFormatPr defaultColWidth="9" defaultRowHeight="14.25"/>
  <cols>
    <col min="1" max="1" width="5" style="70" customWidth="1"/>
    <col min="2" max="3" width="11.25" style="70" customWidth="1"/>
    <col min="4" max="7" width="9" style="70"/>
    <col min="8" max="8" width="9" style="70" customWidth="1"/>
    <col min="9" max="9" width="9" style="70"/>
    <col min="10" max="10" width="11.75" style="70" customWidth="1"/>
    <col min="11" max="11" width="9.625" style="63" customWidth="1"/>
    <col min="12" max="12" width="2.125" style="70" customWidth="1"/>
    <col min="13" max="13" width="16.875" style="70" customWidth="1"/>
    <col min="14" max="16384" width="9" style="70"/>
  </cols>
  <sheetData>
    <row r="3" spans="1:27" ht="30">
      <c r="B3" s="133" t="s">
        <v>53</v>
      </c>
      <c r="D3" s="134"/>
      <c r="E3" s="134"/>
      <c r="F3" s="134"/>
      <c r="G3" s="134"/>
      <c r="H3" s="134"/>
      <c r="I3" s="134"/>
      <c r="J3" s="134"/>
    </row>
    <row r="4" spans="1:27" ht="16.5">
      <c r="D4" s="134"/>
      <c r="E4" s="134"/>
      <c r="F4" s="134"/>
      <c r="G4" s="134"/>
      <c r="H4" s="134"/>
      <c r="I4" s="134"/>
      <c r="J4" s="134"/>
    </row>
    <row r="5" spans="1:27" ht="16.5">
      <c r="D5" s="134"/>
      <c r="E5" s="134"/>
      <c r="F5" s="134"/>
      <c r="G5" s="134"/>
      <c r="H5" s="134"/>
      <c r="I5" s="134"/>
      <c r="J5" s="134"/>
    </row>
    <row r="6" spans="1:27" ht="16.5">
      <c r="D6" s="134"/>
      <c r="E6" s="134"/>
      <c r="F6" s="134"/>
      <c r="G6" s="134"/>
      <c r="H6" s="134"/>
      <c r="I6" s="134"/>
      <c r="J6" s="134"/>
      <c r="AA6" s="135" t="s">
        <v>24</v>
      </c>
    </row>
    <row r="7" spans="1:27" ht="16.5" customHeight="1">
      <c r="A7" s="261" t="s">
        <v>28</v>
      </c>
      <c r="B7" s="189" t="s">
        <v>60</v>
      </c>
      <c r="C7" s="189" t="s">
        <v>62</v>
      </c>
      <c r="D7" s="274" t="s">
        <v>12</v>
      </c>
      <c r="E7" s="275"/>
      <c r="F7" s="275"/>
      <c r="G7" s="275"/>
      <c r="H7" s="275"/>
      <c r="I7" s="275"/>
      <c r="J7" s="276"/>
      <c r="K7" s="66" t="s">
        <v>29</v>
      </c>
      <c r="M7" s="70" t="s">
        <v>25</v>
      </c>
      <c r="AA7" s="70" t="s">
        <v>26</v>
      </c>
    </row>
    <row r="8" spans="1:27" ht="14.25" customHeight="1">
      <c r="A8" s="262"/>
      <c r="B8" s="263"/>
      <c r="C8" s="263"/>
      <c r="D8" s="265"/>
      <c r="E8" s="266"/>
      <c r="F8" s="266"/>
      <c r="G8" s="266"/>
      <c r="H8" s="266"/>
      <c r="I8" s="266"/>
      <c r="J8" s="267"/>
      <c r="K8" s="125"/>
      <c r="M8" s="171"/>
      <c r="N8" s="172"/>
      <c r="O8" s="172"/>
      <c r="P8" s="172"/>
      <c r="Q8" s="173"/>
      <c r="AA8" s="70" t="s">
        <v>27</v>
      </c>
    </row>
    <row r="9" spans="1:27" ht="14.25" customHeight="1">
      <c r="A9" s="262"/>
      <c r="B9" s="263"/>
      <c r="C9" s="263"/>
      <c r="D9" s="268"/>
      <c r="E9" s="269"/>
      <c r="F9" s="269"/>
      <c r="G9" s="269"/>
      <c r="H9" s="269"/>
      <c r="I9" s="269"/>
      <c r="J9" s="270"/>
      <c r="K9" s="64"/>
      <c r="M9" s="174"/>
      <c r="N9" s="175"/>
      <c r="O9" s="175"/>
      <c r="P9" s="175"/>
      <c r="Q9" s="176"/>
      <c r="AA9" s="70">
        <v>0</v>
      </c>
    </row>
    <row r="10" spans="1:27" ht="14.25" customHeight="1">
      <c r="A10" s="262"/>
      <c r="B10" s="263"/>
      <c r="C10" s="263"/>
      <c r="D10" s="268"/>
      <c r="E10" s="269"/>
      <c r="F10" s="269"/>
      <c r="G10" s="269"/>
      <c r="H10" s="269"/>
      <c r="I10" s="269"/>
      <c r="J10" s="270"/>
      <c r="K10" s="64"/>
      <c r="M10" s="174"/>
      <c r="N10" s="175"/>
      <c r="O10" s="175"/>
      <c r="P10" s="175"/>
      <c r="Q10" s="176"/>
      <c r="AA10" s="70">
        <v>1</v>
      </c>
    </row>
    <row r="11" spans="1:27">
      <c r="A11" s="262"/>
      <c r="B11" s="264"/>
      <c r="C11" s="264"/>
      <c r="D11" s="271"/>
      <c r="E11" s="272"/>
      <c r="F11" s="272"/>
      <c r="G11" s="272"/>
      <c r="H11" s="272"/>
      <c r="I11" s="272"/>
      <c r="J11" s="273"/>
      <c r="K11" s="127"/>
      <c r="M11" s="177"/>
      <c r="N11" s="178"/>
      <c r="O11" s="178"/>
      <c r="P11" s="178"/>
      <c r="Q11" s="179"/>
      <c r="AA11" s="70">
        <v>2</v>
      </c>
    </row>
    <row r="12" spans="1:27" ht="14.25" customHeight="1">
      <c r="A12" s="63"/>
      <c r="C12" s="137"/>
      <c r="D12" s="134"/>
      <c r="E12" s="134"/>
      <c r="F12" s="134"/>
      <c r="G12" s="134"/>
      <c r="H12" s="134"/>
      <c r="I12" s="134"/>
      <c r="J12" s="134"/>
      <c r="K12" s="67"/>
      <c r="AA12" s="70">
        <v>3</v>
      </c>
    </row>
    <row r="13" spans="1:27" ht="15" customHeight="1">
      <c r="A13" s="240" t="s">
        <v>63</v>
      </c>
      <c r="B13" s="277" t="s">
        <v>70</v>
      </c>
      <c r="C13" s="192" t="s">
        <v>69</v>
      </c>
      <c r="D13" s="207" t="s">
        <v>64</v>
      </c>
      <c r="E13" s="207"/>
      <c r="F13" s="207"/>
      <c r="G13" s="207"/>
      <c r="H13" s="207"/>
      <c r="I13" s="207"/>
      <c r="J13" s="207"/>
      <c r="K13" s="68" t="s">
        <v>3</v>
      </c>
      <c r="M13" s="70" t="s">
        <v>25</v>
      </c>
    </row>
    <row r="14" spans="1:27" ht="15" customHeight="1">
      <c r="A14" s="240"/>
      <c r="B14" s="190"/>
      <c r="C14" s="193"/>
      <c r="D14" s="208"/>
      <c r="E14" s="208"/>
      <c r="F14" s="208"/>
      <c r="G14" s="208"/>
      <c r="H14" s="208"/>
      <c r="I14" s="208"/>
      <c r="J14" s="208"/>
      <c r="K14" s="139"/>
      <c r="M14" s="251"/>
      <c r="N14" s="252"/>
      <c r="O14" s="252"/>
      <c r="P14" s="252"/>
      <c r="Q14" s="253"/>
    </row>
    <row r="15" spans="1:27" ht="14.25" customHeight="1">
      <c r="A15" s="240"/>
      <c r="B15" s="190"/>
      <c r="C15" s="193"/>
      <c r="D15" s="278" t="s">
        <v>65</v>
      </c>
      <c r="E15" s="279"/>
      <c r="F15" s="279"/>
      <c r="G15" s="279"/>
      <c r="H15" s="279"/>
      <c r="I15" s="279"/>
      <c r="J15" s="280"/>
      <c r="K15" s="124"/>
      <c r="M15" s="254"/>
      <c r="N15" s="255"/>
      <c r="O15" s="255"/>
      <c r="P15" s="255"/>
      <c r="Q15" s="256"/>
    </row>
    <row r="16" spans="1:27" ht="14.25" customHeight="1">
      <c r="A16" s="240"/>
      <c r="B16" s="190"/>
      <c r="C16" s="193"/>
      <c r="D16" s="209" t="s">
        <v>66</v>
      </c>
      <c r="E16" s="210"/>
      <c r="F16" s="210"/>
      <c r="G16" s="210"/>
      <c r="H16" s="210"/>
      <c r="I16" s="210"/>
      <c r="J16" s="211"/>
      <c r="K16" s="64"/>
      <c r="M16" s="254"/>
      <c r="N16" s="255"/>
      <c r="O16" s="255"/>
      <c r="P16" s="255"/>
      <c r="Q16" s="256"/>
    </row>
    <row r="17" spans="1:17" ht="16.5" customHeight="1">
      <c r="A17" s="240"/>
      <c r="B17" s="190"/>
      <c r="C17" s="193"/>
      <c r="D17" s="201" t="s">
        <v>67</v>
      </c>
      <c r="E17" s="202"/>
      <c r="F17" s="202"/>
      <c r="G17" s="202"/>
      <c r="H17" s="202"/>
      <c r="I17" s="202"/>
      <c r="J17" s="203"/>
      <c r="K17" s="64"/>
      <c r="M17" s="254"/>
      <c r="N17" s="255"/>
      <c r="O17" s="255"/>
      <c r="P17" s="255"/>
      <c r="Q17" s="256"/>
    </row>
    <row r="18" spans="1:17" ht="14.25" customHeight="1">
      <c r="A18" s="240"/>
      <c r="B18" s="190"/>
      <c r="C18" s="193"/>
      <c r="D18" s="201"/>
      <c r="E18" s="202"/>
      <c r="F18" s="202"/>
      <c r="G18" s="202"/>
      <c r="H18" s="202"/>
      <c r="I18" s="202"/>
      <c r="J18" s="203"/>
      <c r="K18" s="64"/>
      <c r="M18" s="254"/>
      <c r="N18" s="255"/>
      <c r="O18" s="255"/>
      <c r="P18" s="255"/>
      <c r="Q18" s="256"/>
    </row>
    <row r="19" spans="1:17" ht="14.25" customHeight="1">
      <c r="A19" s="240"/>
      <c r="B19" s="190"/>
      <c r="C19" s="193"/>
      <c r="D19" s="201" t="s">
        <v>68</v>
      </c>
      <c r="E19" s="202"/>
      <c r="F19" s="202"/>
      <c r="G19" s="202"/>
      <c r="H19" s="202"/>
      <c r="I19" s="202"/>
      <c r="J19" s="203"/>
      <c r="K19" s="64"/>
      <c r="M19" s="254"/>
      <c r="N19" s="255"/>
      <c r="O19" s="255"/>
      <c r="P19" s="255"/>
      <c r="Q19" s="256"/>
    </row>
    <row r="20" spans="1:17" ht="14.25" customHeight="1">
      <c r="A20" s="240"/>
      <c r="B20" s="191"/>
      <c r="C20" s="194"/>
      <c r="D20" s="204"/>
      <c r="E20" s="205"/>
      <c r="F20" s="205"/>
      <c r="G20" s="205"/>
      <c r="H20" s="205"/>
      <c r="I20" s="205"/>
      <c r="J20" s="206"/>
      <c r="K20" s="127"/>
      <c r="M20" s="257"/>
      <c r="N20" s="258"/>
      <c r="O20" s="258"/>
      <c r="P20" s="258"/>
      <c r="Q20" s="259"/>
    </row>
    <row r="21" spans="1:17" ht="14.25" customHeight="1">
      <c r="A21" s="240"/>
      <c r="C21" s="136"/>
      <c r="D21" s="134"/>
      <c r="E21" s="134"/>
      <c r="F21" s="134"/>
      <c r="G21" s="134"/>
      <c r="H21" s="134"/>
      <c r="I21" s="134"/>
      <c r="J21" s="134"/>
      <c r="K21" s="67"/>
    </row>
    <row r="22" spans="1:17" ht="15" customHeight="1">
      <c r="A22" s="240"/>
      <c r="B22" s="277" t="s">
        <v>75</v>
      </c>
      <c r="C22" s="192" t="s">
        <v>74</v>
      </c>
      <c r="D22" s="212" t="s">
        <v>71</v>
      </c>
      <c r="E22" s="213"/>
      <c r="F22" s="213"/>
      <c r="G22" s="213"/>
      <c r="H22" s="213"/>
      <c r="I22" s="213"/>
      <c r="J22" s="214"/>
      <c r="K22" s="68" t="s">
        <v>3</v>
      </c>
      <c r="M22" s="70" t="s">
        <v>25</v>
      </c>
    </row>
    <row r="23" spans="1:17" ht="15" customHeight="1">
      <c r="A23" s="240"/>
      <c r="B23" s="190"/>
      <c r="C23" s="193"/>
      <c r="D23" s="215"/>
      <c r="E23" s="216"/>
      <c r="F23" s="216"/>
      <c r="G23" s="216"/>
      <c r="H23" s="216"/>
      <c r="I23" s="216"/>
      <c r="J23" s="217"/>
      <c r="K23" s="139"/>
      <c r="M23" s="251"/>
      <c r="N23" s="252"/>
      <c r="O23" s="252"/>
      <c r="P23" s="252"/>
      <c r="Q23" s="253"/>
    </row>
    <row r="24" spans="1:17" ht="14.25" customHeight="1">
      <c r="A24" s="240"/>
      <c r="B24" s="190"/>
      <c r="C24" s="193"/>
      <c r="D24" s="281" t="s">
        <v>72</v>
      </c>
      <c r="E24" s="282"/>
      <c r="F24" s="282"/>
      <c r="G24" s="282"/>
      <c r="H24" s="282"/>
      <c r="I24" s="282"/>
      <c r="J24" s="283"/>
      <c r="K24" s="124"/>
      <c r="M24" s="254"/>
      <c r="N24" s="255"/>
      <c r="O24" s="255"/>
      <c r="P24" s="255"/>
      <c r="Q24" s="256"/>
    </row>
    <row r="25" spans="1:17" ht="16.5" customHeight="1">
      <c r="A25" s="240"/>
      <c r="B25" s="190"/>
      <c r="C25" s="193"/>
      <c r="D25" s="218" t="s">
        <v>103</v>
      </c>
      <c r="E25" s="219"/>
      <c r="F25" s="219"/>
      <c r="G25" s="219"/>
      <c r="H25" s="219"/>
      <c r="I25" s="219"/>
      <c r="J25" s="220"/>
      <c r="K25" s="64"/>
      <c r="M25" s="254"/>
      <c r="N25" s="255"/>
      <c r="O25" s="255"/>
      <c r="P25" s="255"/>
      <c r="Q25" s="256"/>
    </row>
    <row r="26" spans="1:17" ht="14.25" customHeight="1">
      <c r="A26" s="240"/>
      <c r="B26" s="190"/>
      <c r="C26" s="193"/>
      <c r="D26" s="218"/>
      <c r="E26" s="219"/>
      <c r="F26" s="219"/>
      <c r="G26" s="219"/>
      <c r="H26" s="219"/>
      <c r="I26" s="219"/>
      <c r="J26" s="220"/>
      <c r="K26" s="64"/>
      <c r="M26" s="254"/>
      <c r="N26" s="255"/>
      <c r="O26" s="255"/>
      <c r="P26" s="255"/>
      <c r="Q26" s="256"/>
    </row>
    <row r="27" spans="1:17" ht="14.25" customHeight="1">
      <c r="A27" s="240"/>
      <c r="B27" s="190"/>
      <c r="C27" s="193"/>
      <c r="D27" s="221" t="s">
        <v>73</v>
      </c>
      <c r="E27" s="222"/>
      <c r="F27" s="222"/>
      <c r="G27" s="222"/>
      <c r="H27" s="222"/>
      <c r="I27" s="222"/>
      <c r="J27" s="223"/>
      <c r="K27" s="64"/>
      <c r="M27" s="254"/>
      <c r="N27" s="255"/>
      <c r="O27" s="255"/>
      <c r="P27" s="255"/>
      <c r="Q27" s="256"/>
    </row>
    <row r="28" spans="1:17" ht="16.5" customHeight="1">
      <c r="A28" s="240"/>
      <c r="B28" s="190"/>
      <c r="C28" s="193"/>
      <c r="D28" s="218" t="s">
        <v>104</v>
      </c>
      <c r="E28" s="219"/>
      <c r="F28" s="219"/>
      <c r="G28" s="219"/>
      <c r="H28" s="219"/>
      <c r="I28" s="219"/>
      <c r="J28" s="220"/>
      <c r="K28" s="64"/>
      <c r="M28" s="254"/>
      <c r="N28" s="255"/>
      <c r="O28" s="255"/>
      <c r="P28" s="255"/>
      <c r="Q28" s="256"/>
    </row>
    <row r="29" spans="1:17" ht="14.25" customHeight="1">
      <c r="A29" s="240"/>
      <c r="B29" s="191"/>
      <c r="C29" s="194"/>
      <c r="D29" s="284"/>
      <c r="E29" s="285"/>
      <c r="F29" s="285"/>
      <c r="G29" s="285"/>
      <c r="H29" s="285"/>
      <c r="I29" s="285"/>
      <c r="J29" s="286"/>
      <c r="K29" s="127"/>
      <c r="M29" s="257"/>
      <c r="N29" s="258"/>
      <c r="O29" s="258"/>
      <c r="P29" s="258"/>
      <c r="Q29" s="259"/>
    </row>
    <row r="30" spans="1:17" ht="14.25" customHeight="1">
      <c r="A30" s="63"/>
      <c r="C30" s="136"/>
      <c r="D30" s="138"/>
      <c r="E30" s="138"/>
      <c r="F30" s="138"/>
      <c r="G30" s="138"/>
      <c r="H30" s="138"/>
      <c r="I30" s="138"/>
      <c r="J30" s="138"/>
      <c r="K30" s="67"/>
    </row>
    <row r="31" spans="1:17" s="135" customFormat="1" ht="15" customHeight="1">
      <c r="A31" s="260" t="s">
        <v>76</v>
      </c>
      <c r="B31" s="241" t="s">
        <v>83</v>
      </c>
      <c r="C31" s="192" t="s">
        <v>80</v>
      </c>
      <c r="D31" s="212" t="s">
        <v>77</v>
      </c>
      <c r="E31" s="213"/>
      <c r="F31" s="213"/>
      <c r="G31" s="213"/>
      <c r="H31" s="213"/>
      <c r="I31" s="213"/>
      <c r="J31" s="214"/>
      <c r="K31" s="68" t="s">
        <v>3</v>
      </c>
      <c r="M31" s="70" t="s">
        <v>25</v>
      </c>
      <c r="N31" s="70"/>
      <c r="O31" s="70"/>
      <c r="P31" s="70"/>
      <c r="Q31" s="70"/>
    </row>
    <row r="32" spans="1:17" s="135" customFormat="1" ht="15">
      <c r="A32" s="260"/>
      <c r="B32" s="242"/>
      <c r="C32" s="193"/>
      <c r="D32" s="215"/>
      <c r="E32" s="216"/>
      <c r="F32" s="216"/>
      <c r="G32" s="216"/>
      <c r="H32" s="216"/>
      <c r="I32" s="216"/>
      <c r="J32" s="217"/>
      <c r="K32" s="139"/>
      <c r="M32" s="171"/>
      <c r="N32" s="172"/>
      <c r="O32" s="172"/>
      <c r="P32" s="172"/>
      <c r="Q32" s="173"/>
    </row>
    <row r="33" spans="1:17" ht="14.25" customHeight="1">
      <c r="A33" s="260"/>
      <c r="B33" s="242"/>
      <c r="C33" s="193"/>
      <c r="D33" s="237" t="s">
        <v>78</v>
      </c>
      <c r="E33" s="238"/>
      <c r="F33" s="238"/>
      <c r="G33" s="238"/>
      <c r="H33" s="238"/>
      <c r="I33" s="238"/>
      <c r="J33" s="239"/>
      <c r="K33" s="124"/>
      <c r="M33" s="174"/>
      <c r="N33" s="175"/>
      <c r="O33" s="175"/>
      <c r="P33" s="175"/>
      <c r="Q33" s="176"/>
    </row>
    <row r="34" spans="1:17" ht="14.25" customHeight="1">
      <c r="A34" s="260"/>
      <c r="B34" s="242"/>
      <c r="C34" s="193"/>
      <c r="D34" s="227" t="s">
        <v>79</v>
      </c>
      <c r="E34" s="228"/>
      <c r="F34" s="228"/>
      <c r="G34" s="228"/>
      <c r="H34" s="228"/>
      <c r="I34" s="228"/>
      <c r="J34" s="229"/>
      <c r="K34" s="64"/>
      <c r="M34" s="174"/>
      <c r="N34" s="175"/>
      <c r="O34" s="175"/>
      <c r="P34" s="175"/>
      <c r="Q34" s="176"/>
    </row>
    <row r="35" spans="1:17" ht="14.25" customHeight="1">
      <c r="A35" s="260"/>
      <c r="B35" s="242"/>
      <c r="C35" s="193"/>
      <c r="D35" s="227"/>
      <c r="E35" s="228"/>
      <c r="F35" s="228"/>
      <c r="G35" s="228"/>
      <c r="H35" s="228"/>
      <c r="I35" s="228"/>
      <c r="J35" s="229"/>
      <c r="K35" s="64"/>
      <c r="M35" s="174"/>
      <c r="N35" s="175"/>
      <c r="O35" s="175"/>
      <c r="P35" s="175"/>
      <c r="Q35" s="176"/>
    </row>
    <row r="36" spans="1:17" ht="16.5" customHeight="1">
      <c r="A36" s="260"/>
      <c r="B36" s="242"/>
      <c r="C36" s="193"/>
      <c r="D36" s="227" t="s">
        <v>105</v>
      </c>
      <c r="E36" s="228"/>
      <c r="F36" s="228"/>
      <c r="G36" s="228"/>
      <c r="H36" s="228"/>
      <c r="I36" s="228"/>
      <c r="J36" s="229"/>
      <c r="K36" s="64"/>
      <c r="M36" s="174"/>
      <c r="N36" s="175"/>
      <c r="O36" s="175"/>
      <c r="P36" s="175"/>
      <c r="Q36" s="176"/>
    </row>
    <row r="37" spans="1:17" ht="14.25" customHeight="1">
      <c r="A37" s="260"/>
      <c r="B37" s="242"/>
      <c r="C37" s="193"/>
      <c r="D37" s="227"/>
      <c r="E37" s="228"/>
      <c r="F37" s="228"/>
      <c r="G37" s="228"/>
      <c r="H37" s="228"/>
      <c r="I37" s="228"/>
      <c r="J37" s="229"/>
      <c r="K37" s="64"/>
      <c r="M37" s="174"/>
      <c r="N37" s="175"/>
      <c r="O37" s="175"/>
      <c r="P37" s="175"/>
      <c r="Q37" s="176"/>
    </row>
    <row r="38" spans="1:17" ht="14.25" customHeight="1">
      <c r="A38" s="260"/>
      <c r="B38" s="242"/>
      <c r="C38" s="193"/>
      <c r="D38" s="227"/>
      <c r="E38" s="228"/>
      <c r="F38" s="228"/>
      <c r="G38" s="228"/>
      <c r="H38" s="228"/>
      <c r="I38" s="228"/>
      <c r="J38" s="229"/>
      <c r="K38" s="64"/>
      <c r="M38" s="174"/>
      <c r="N38" s="175"/>
      <c r="O38" s="175"/>
      <c r="P38" s="175"/>
      <c r="Q38" s="176"/>
    </row>
    <row r="39" spans="1:17" ht="14.25" customHeight="1">
      <c r="A39" s="260"/>
      <c r="B39" s="243"/>
      <c r="C39" s="194"/>
      <c r="D39" s="230"/>
      <c r="E39" s="231"/>
      <c r="F39" s="231"/>
      <c r="G39" s="231"/>
      <c r="H39" s="231"/>
      <c r="I39" s="231"/>
      <c r="J39" s="232"/>
      <c r="K39" s="65"/>
      <c r="M39" s="177"/>
      <c r="N39" s="178"/>
      <c r="O39" s="178"/>
      <c r="P39" s="178"/>
      <c r="Q39" s="179"/>
    </row>
    <row r="40" spans="1:17">
      <c r="A40" s="260"/>
      <c r="C40" s="136"/>
      <c r="D40" s="134"/>
      <c r="E40" s="134"/>
      <c r="F40" s="134"/>
      <c r="G40" s="134"/>
      <c r="H40" s="134"/>
      <c r="I40" s="134"/>
      <c r="J40" s="134"/>
      <c r="K40" s="67"/>
    </row>
    <row r="41" spans="1:17" s="135" customFormat="1" ht="15" customHeight="1">
      <c r="A41" s="260"/>
      <c r="B41" s="241" t="s">
        <v>84</v>
      </c>
      <c r="C41" s="192" t="s">
        <v>82</v>
      </c>
      <c r="D41" s="247" t="s">
        <v>81</v>
      </c>
      <c r="E41" s="207"/>
      <c r="F41" s="207"/>
      <c r="G41" s="207"/>
      <c r="H41" s="207"/>
      <c r="I41" s="207"/>
      <c r="J41" s="207"/>
      <c r="K41" s="68" t="s">
        <v>3</v>
      </c>
      <c r="M41" s="70" t="s">
        <v>25</v>
      </c>
      <c r="N41" s="70"/>
      <c r="O41" s="70"/>
      <c r="P41" s="70"/>
      <c r="Q41" s="70"/>
    </row>
    <row r="42" spans="1:17" s="135" customFormat="1" ht="15">
      <c r="A42" s="260"/>
      <c r="B42" s="242"/>
      <c r="C42" s="193"/>
      <c r="D42" s="249"/>
      <c r="E42" s="208"/>
      <c r="F42" s="208"/>
      <c r="G42" s="208"/>
      <c r="H42" s="208"/>
      <c r="I42" s="208"/>
      <c r="J42" s="208"/>
      <c r="K42" s="139"/>
      <c r="M42" s="171"/>
      <c r="N42" s="172"/>
      <c r="O42" s="172"/>
      <c r="P42" s="172"/>
      <c r="Q42" s="173"/>
    </row>
    <row r="43" spans="1:17" ht="14.25" customHeight="1">
      <c r="A43" s="260"/>
      <c r="B43" s="242"/>
      <c r="C43" s="193"/>
      <c r="D43" s="224" t="s">
        <v>85</v>
      </c>
      <c r="E43" s="225"/>
      <c r="F43" s="225"/>
      <c r="G43" s="225"/>
      <c r="H43" s="225"/>
      <c r="I43" s="225"/>
      <c r="J43" s="226"/>
      <c r="K43" s="124"/>
      <c r="M43" s="174"/>
      <c r="N43" s="175"/>
      <c r="O43" s="175"/>
      <c r="P43" s="175"/>
      <c r="Q43" s="176"/>
    </row>
    <row r="44" spans="1:17" ht="16.5" customHeight="1">
      <c r="A44" s="260"/>
      <c r="B44" s="242"/>
      <c r="C44" s="193"/>
      <c r="D44" s="233" t="s">
        <v>86</v>
      </c>
      <c r="E44" s="234"/>
      <c r="F44" s="234"/>
      <c r="G44" s="234"/>
      <c r="H44" s="234"/>
      <c r="I44" s="234"/>
      <c r="J44" s="235"/>
      <c r="K44" s="64"/>
      <c r="M44" s="174"/>
      <c r="N44" s="175"/>
      <c r="O44" s="175"/>
      <c r="P44" s="175"/>
      <c r="Q44" s="176"/>
    </row>
    <row r="45" spans="1:17" ht="14.25" customHeight="1">
      <c r="A45" s="260"/>
      <c r="B45" s="242"/>
      <c r="C45" s="193"/>
      <c r="D45" s="233"/>
      <c r="E45" s="234"/>
      <c r="F45" s="234"/>
      <c r="G45" s="234"/>
      <c r="H45" s="234"/>
      <c r="I45" s="234"/>
      <c r="J45" s="235"/>
      <c r="K45" s="64"/>
      <c r="M45" s="174"/>
      <c r="N45" s="175"/>
      <c r="O45" s="175"/>
      <c r="P45" s="175"/>
      <c r="Q45" s="176"/>
    </row>
    <row r="46" spans="1:17" ht="16.5" customHeight="1">
      <c r="A46" s="260"/>
      <c r="B46" s="242"/>
      <c r="C46" s="193"/>
      <c r="D46" s="201" t="s">
        <v>87</v>
      </c>
      <c r="E46" s="202"/>
      <c r="F46" s="202"/>
      <c r="G46" s="202"/>
      <c r="H46" s="202"/>
      <c r="I46" s="202"/>
      <c r="J46" s="203"/>
      <c r="K46" s="64"/>
      <c r="M46" s="174"/>
      <c r="N46" s="175"/>
      <c r="O46" s="175"/>
      <c r="P46" s="175"/>
      <c r="Q46" s="176"/>
    </row>
    <row r="47" spans="1:17" ht="16.5" customHeight="1">
      <c r="A47" s="260"/>
      <c r="B47" s="242"/>
      <c r="C47" s="193"/>
      <c r="D47" s="201"/>
      <c r="E47" s="202"/>
      <c r="F47" s="202"/>
      <c r="G47" s="202"/>
      <c r="H47" s="202"/>
      <c r="I47" s="202"/>
      <c r="J47" s="203"/>
      <c r="K47" s="64"/>
      <c r="M47" s="174"/>
      <c r="N47" s="175"/>
      <c r="O47" s="175"/>
      <c r="P47" s="175"/>
      <c r="Q47" s="176"/>
    </row>
    <row r="48" spans="1:17" ht="21" customHeight="1">
      <c r="A48" s="260"/>
      <c r="B48" s="242"/>
      <c r="C48" s="193"/>
      <c r="D48" s="201" t="s">
        <v>106</v>
      </c>
      <c r="E48" s="202"/>
      <c r="F48" s="202"/>
      <c r="G48" s="202"/>
      <c r="H48" s="202"/>
      <c r="I48" s="202"/>
      <c r="J48" s="203"/>
      <c r="K48" s="64"/>
      <c r="M48" s="174"/>
      <c r="N48" s="175"/>
      <c r="O48" s="175"/>
      <c r="P48" s="175"/>
      <c r="Q48" s="176"/>
    </row>
    <row r="49" spans="1:17" ht="14.25" customHeight="1">
      <c r="A49" s="260"/>
      <c r="B49" s="242"/>
      <c r="C49" s="193"/>
      <c r="D49" s="201"/>
      <c r="E49" s="202"/>
      <c r="F49" s="202"/>
      <c r="G49" s="202"/>
      <c r="H49" s="202"/>
      <c r="I49" s="202"/>
      <c r="J49" s="203"/>
      <c r="K49" s="64"/>
      <c r="M49" s="174"/>
      <c r="N49" s="175"/>
      <c r="O49" s="175"/>
      <c r="P49" s="175"/>
      <c r="Q49" s="176"/>
    </row>
    <row r="50" spans="1:17" ht="14.25" customHeight="1">
      <c r="A50" s="260"/>
      <c r="B50" s="243"/>
      <c r="C50" s="194"/>
      <c r="D50" s="204"/>
      <c r="E50" s="205"/>
      <c r="F50" s="205"/>
      <c r="G50" s="205"/>
      <c r="H50" s="205"/>
      <c r="I50" s="205"/>
      <c r="J50" s="206"/>
      <c r="K50" s="65"/>
      <c r="M50" s="177"/>
      <c r="N50" s="178"/>
      <c r="O50" s="178"/>
      <c r="P50" s="178"/>
      <c r="Q50" s="179"/>
    </row>
    <row r="51" spans="1:17" ht="16.5">
      <c r="C51" s="136"/>
      <c r="D51" s="134"/>
      <c r="E51" s="134"/>
      <c r="F51" s="134"/>
      <c r="G51" s="134"/>
      <c r="H51" s="134"/>
      <c r="I51" s="134"/>
      <c r="J51" s="134"/>
      <c r="K51" s="151"/>
    </row>
    <row r="52" spans="1:17" s="135" customFormat="1" ht="15.75" customHeight="1">
      <c r="A52" s="236" t="s">
        <v>57</v>
      </c>
      <c r="B52" s="241" t="s">
        <v>90</v>
      </c>
      <c r="C52" s="192" t="s">
        <v>89</v>
      </c>
      <c r="D52" s="247" t="s">
        <v>88</v>
      </c>
      <c r="E52" s="207"/>
      <c r="F52" s="207"/>
      <c r="G52" s="207"/>
      <c r="H52" s="207"/>
      <c r="I52" s="207"/>
      <c r="J52" s="248"/>
      <c r="K52" s="68" t="s">
        <v>3</v>
      </c>
      <c r="M52" s="70" t="s">
        <v>25</v>
      </c>
      <c r="N52" s="70"/>
      <c r="O52" s="70"/>
      <c r="P52" s="70"/>
      <c r="Q52" s="70"/>
    </row>
    <row r="53" spans="1:17" s="135" customFormat="1" ht="16.5" customHeight="1">
      <c r="A53" s="236"/>
      <c r="B53" s="242"/>
      <c r="C53" s="193"/>
      <c r="D53" s="249"/>
      <c r="E53" s="208"/>
      <c r="F53" s="208"/>
      <c r="G53" s="208"/>
      <c r="H53" s="208"/>
      <c r="I53" s="208"/>
      <c r="J53" s="250"/>
      <c r="K53" s="139"/>
      <c r="M53" s="171"/>
      <c r="N53" s="172"/>
      <c r="O53" s="172"/>
      <c r="P53" s="172"/>
      <c r="Q53" s="173"/>
    </row>
    <row r="54" spans="1:17" ht="15" customHeight="1">
      <c r="A54" s="236"/>
      <c r="B54" s="242"/>
      <c r="C54" s="193"/>
      <c r="D54" s="237" t="s">
        <v>4</v>
      </c>
      <c r="E54" s="238"/>
      <c r="F54" s="238"/>
      <c r="G54" s="238"/>
      <c r="H54" s="238"/>
      <c r="I54" s="238"/>
      <c r="J54" s="239"/>
      <c r="K54" s="126"/>
      <c r="M54" s="174"/>
      <c r="N54" s="175"/>
      <c r="O54" s="175"/>
      <c r="P54" s="175"/>
      <c r="Q54" s="176"/>
    </row>
    <row r="55" spans="1:17" ht="15" customHeight="1">
      <c r="A55" s="236"/>
      <c r="B55" s="243"/>
      <c r="C55" s="194"/>
      <c r="D55" s="244" t="s">
        <v>55</v>
      </c>
      <c r="E55" s="245"/>
      <c r="F55" s="245"/>
      <c r="G55" s="245"/>
      <c r="H55" s="245"/>
      <c r="I55" s="245"/>
      <c r="J55" s="246"/>
      <c r="K55" s="65"/>
      <c r="M55" s="177"/>
      <c r="N55" s="178"/>
      <c r="O55" s="178"/>
      <c r="P55" s="178"/>
      <c r="Q55" s="179"/>
    </row>
    <row r="57" spans="1:17" ht="15" customHeight="1">
      <c r="A57" s="186" t="s">
        <v>13</v>
      </c>
      <c r="B57" s="189" t="s">
        <v>58</v>
      </c>
      <c r="C57" s="192" t="s">
        <v>91</v>
      </c>
      <c r="D57" s="195" t="s">
        <v>14</v>
      </c>
      <c r="E57" s="196"/>
      <c r="F57" s="196"/>
      <c r="G57" s="196"/>
      <c r="H57" s="196"/>
      <c r="I57" s="196"/>
      <c r="J57" s="197"/>
      <c r="K57" s="69" t="s">
        <v>29</v>
      </c>
      <c r="M57" s="70" t="s">
        <v>25</v>
      </c>
    </row>
    <row r="58" spans="1:17" ht="14.25" customHeight="1">
      <c r="A58" s="187"/>
      <c r="B58" s="190"/>
      <c r="C58" s="193"/>
      <c r="D58" s="198"/>
      <c r="E58" s="199"/>
      <c r="F58" s="199"/>
      <c r="G58" s="199"/>
      <c r="H58" s="199"/>
      <c r="I58" s="199"/>
      <c r="J58" s="200"/>
      <c r="K58" s="125"/>
      <c r="M58" s="171"/>
      <c r="N58" s="172"/>
      <c r="O58" s="172"/>
      <c r="P58" s="172"/>
      <c r="Q58" s="173"/>
    </row>
    <row r="59" spans="1:17" ht="14.25" customHeight="1">
      <c r="A59" s="187"/>
      <c r="B59" s="190"/>
      <c r="C59" s="193"/>
      <c r="D59" s="180"/>
      <c r="E59" s="181"/>
      <c r="F59" s="181"/>
      <c r="G59" s="181"/>
      <c r="H59" s="181"/>
      <c r="I59" s="181"/>
      <c r="J59" s="182"/>
      <c r="K59" s="64"/>
      <c r="M59" s="174"/>
      <c r="N59" s="175"/>
      <c r="O59" s="175"/>
      <c r="P59" s="175"/>
      <c r="Q59" s="176"/>
    </row>
    <row r="60" spans="1:17" ht="14.25" customHeight="1">
      <c r="A60" s="187"/>
      <c r="B60" s="190"/>
      <c r="C60" s="193"/>
      <c r="D60" s="180"/>
      <c r="E60" s="181"/>
      <c r="F60" s="181"/>
      <c r="G60" s="181"/>
      <c r="H60" s="181"/>
      <c r="I60" s="181"/>
      <c r="J60" s="182"/>
      <c r="K60" s="64"/>
      <c r="M60" s="174"/>
      <c r="N60" s="175"/>
      <c r="O60" s="175"/>
      <c r="P60" s="175"/>
      <c r="Q60" s="176"/>
    </row>
    <row r="61" spans="1:17" ht="14.25" customHeight="1">
      <c r="A61" s="187"/>
      <c r="B61" s="190"/>
      <c r="C61" s="193"/>
      <c r="D61" s="180"/>
      <c r="E61" s="181"/>
      <c r="F61" s="181"/>
      <c r="G61" s="181"/>
      <c r="H61" s="181"/>
      <c r="I61" s="181"/>
      <c r="J61" s="182"/>
      <c r="K61" s="64"/>
      <c r="M61" s="174"/>
      <c r="N61" s="175"/>
      <c r="O61" s="175"/>
      <c r="P61" s="175"/>
      <c r="Q61" s="176"/>
    </row>
    <row r="62" spans="1:17" ht="15">
      <c r="A62" s="188"/>
      <c r="B62" s="191"/>
      <c r="C62" s="194"/>
      <c r="D62" s="183"/>
      <c r="E62" s="184"/>
      <c r="F62" s="184"/>
      <c r="G62" s="184"/>
      <c r="H62" s="184"/>
      <c r="I62" s="184"/>
      <c r="J62" s="185"/>
      <c r="K62" s="65"/>
      <c r="M62" s="177"/>
      <c r="N62" s="178"/>
      <c r="O62" s="178"/>
      <c r="P62" s="178"/>
      <c r="Q62" s="179"/>
    </row>
    <row r="63" spans="1:17" ht="16.5">
      <c r="C63" s="136"/>
      <c r="D63" s="134"/>
      <c r="E63" s="134"/>
      <c r="F63" s="134"/>
      <c r="G63" s="134"/>
      <c r="H63" s="134"/>
      <c r="I63" s="134"/>
      <c r="J63" s="134"/>
      <c r="K63" s="152"/>
    </row>
    <row r="70" spans="2:2" ht="16.5">
      <c r="B70" s="135"/>
    </row>
  </sheetData>
  <sheetProtection password="8BDB" sheet="1" objects="1" scenarios="1"/>
  <mergeCells count="59">
    <mergeCell ref="M8:Q11"/>
    <mergeCell ref="C13:C20"/>
    <mergeCell ref="B31:B39"/>
    <mergeCell ref="C31:C39"/>
    <mergeCell ref="D31:J32"/>
    <mergeCell ref="M32:Q39"/>
    <mergeCell ref="B13:B20"/>
    <mergeCell ref="B22:B29"/>
    <mergeCell ref="D15:J15"/>
    <mergeCell ref="D24:J24"/>
    <mergeCell ref="D17:J18"/>
    <mergeCell ref="D19:J20"/>
    <mergeCell ref="D28:J29"/>
    <mergeCell ref="C22:C29"/>
    <mergeCell ref="A7:A11"/>
    <mergeCell ref="C7:C11"/>
    <mergeCell ref="D8:J8"/>
    <mergeCell ref="B7:B11"/>
    <mergeCell ref="D10:J10"/>
    <mergeCell ref="D11:J11"/>
    <mergeCell ref="D7:J7"/>
    <mergeCell ref="D9:J9"/>
    <mergeCell ref="A52:A55"/>
    <mergeCell ref="D33:J33"/>
    <mergeCell ref="A13:A29"/>
    <mergeCell ref="M53:Q55"/>
    <mergeCell ref="B52:B55"/>
    <mergeCell ref="C52:C55"/>
    <mergeCell ref="D54:J54"/>
    <mergeCell ref="D55:J55"/>
    <mergeCell ref="D52:J53"/>
    <mergeCell ref="M14:Q20"/>
    <mergeCell ref="M23:Q29"/>
    <mergeCell ref="A31:A50"/>
    <mergeCell ref="B41:B50"/>
    <mergeCell ref="C41:C50"/>
    <mergeCell ref="D41:J42"/>
    <mergeCell ref="M42:Q50"/>
    <mergeCell ref="D48:J50"/>
    <mergeCell ref="D13:J14"/>
    <mergeCell ref="D16:J16"/>
    <mergeCell ref="D22:J23"/>
    <mergeCell ref="D25:J26"/>
    <mergeCell ref="D27:J27"/>
    <mergeCell ref="D43:J43"/>
    <mergeCell ref="D34:J35"/>
    <mergeCell ref="D36:J39"/>
    <mergeCell ref="D44:J45"/>
    <mergeCell ref="D46:J47"/>
    <mergeCell ref="A57:A62"/>
    <mergeCell ref="B57:B62"/>
    <mergeCell ref="C57:C62"/>
    <mergeCell ref="D57:J57"/>
    <mergeCell ref="D58:J58"/>
    <mergeCell ref="M58:Q62"/>
    <mergeCell ref="D59:J59"/>
    <mergeCell ref="D60:J60"/>
    <mergeCell ref="D61:J61"/>
    <mergeCell ref="D62:J62"/>
  </mergeCells>
  <dataValidations count="4">
    <dataValidation type="list" showInputMessage="1" showErrorMessage="1" error="Please enter &quot;Yes&quot; or 'No&quot;" sqref="K8 K58">
      <formula1>$AA$7:$AA$8</formula1>
    </dataValidation>
    <dataValidation type="list" showInputMessage="1" showErrorMessage="1" error="Enter 0, 1, 2 or 3" sqref="K15 K24 K43">
      <formula1>$AA$9:$AA$12</formula1>
    </dataValidation>
    <dataValidation type="list" showInputMessage="1" showErrorMessage="1" error="Please enter 0 or 1" sqref="K54">
      <formula1>$AA$9:$AA$10</formula1>
    </dataValidation>
    <dataValidation type="list" showInputMessage="1" showErrorMessage="1" error="Enter 0, 1 or 2" sqref="K33">
      <formula1>$AA$9:$AA$11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showGridLines="0" zoomScaleNormal="100" workbookViewId="0">
      <selection activeCell="E14" sqref="E14:F14"/>
    </sheetView>
  </sheetViews>
  <sheetFormatPr defaultRowHeight="14.25"/>
  <cols>
    <col min="1" max="1" width="2.25" customWidth="1"/>
    <col min="2" max="2" width="2.375" customWidth="1"/>
    <col min="3" max="3" width="6.25" customWidth="1"/>
    <col min="4" max="4" width="29.25" customWidth="1"/>
    <col min="5" max="5" width="6" customWidth="1"/>
    <col min="6" max="6" width="18.125" customWidth="1"/>
    <col min="7" max="7" width="11.75" customWidth="1"/>
    <col min="8" max="8" width="11.625" customWidth="1"/>
    <col min="9" max="9" width="8.625" customWidth="1"/>
    <col min="10" max="10" width="3" customWidth="1"/>
    <col min="11" max="11" width="15" customWidth="1"/>
    <col min="12" max="12" width="15.5" customWidth="1"/>
    <col min="13" max="13" width="4.375" customWidth="1"/>
    <col min="14" max="14" width="10.75" customWidth="1"/>
    <col min="19" max="19" width="18.125" customWidth="1"/>
  </cols>
  <sheetData>
    <row r="1" spans="2:14" ht="16.5">
      <c r="M1" s="131"/>
      <c r="N1" s="131"/>
    </row>
    <row r="2" spans="2:14" ht="16.5">
      <c r="M2" s="131"/>
      <c r="N2" s="131"/>
    </row>
    <row r="3" spans="2:14" ht="30">
      <c r="C3" s="80" t="s">
        <v>54</v>
      </c>
      <c r="M3" s="131"/>
      <c r="N3" s="131"/>
    </row>
    <row r="4" spans="2:14" ht="16.5">
      <c r="M4" s="131"/>
      <c r="N4" s="131"/>
    </row>
    <row r="5" spans="2:14" ht="16.5">
      <c r="C5" s="6"/>
      <c r="M5" s="131"/>
      <c r="N5" s="131"/>
    </row>
    <row r="6" spans="2:14" ht="17.25" thickBot="1">
      <c r="C6" s="6"/>
      <c r="M6" s="131"/>
      <c r="N6" s="131"/>
    </row>
    <row r="7" spans="2:14" ht="15.75" customHeight="1">
      <c r="B7" s="81"/>
      <c r="C7" s="82"/>
      <c r="D7" s="82"/>
      <c r="E7" s="82"/>
      <c r="F7" s="82"/>
      <c r="G7" s="82"/>
      <c r="H7" s="82"/>
      <c r="I7" s="83"/>
      <c r="K7" s="84"/>
      <c r="L7" s="85"/>
      <c r="M7" s="154"/>
      <c r="N7" s="131"/>
    </row>
    <row r="8" spans="2:14" ht="18.75">
      <c r="B8" s="86"/>
      <c r="C8" s="292" t="s">
        <v>35</v>
      </c>
      <c r="D8" s="292"/>
      <c r="E8" s="290" t="str">
        <f>IF(Cover!D14&lt;&gt;"",Cover!D14,"")</f>
        <v/>
      </c>
      <c r="F8" s="290"/>
      <c r="G8" s="290"/>
      <c r="H8" s="290"/>
      <c r="I8" s="291"/>
      <c r="K8" s="295" t="s">
        <v>36</v>
      </c>
      <c r="L8" s="307" t="str">
        <f>IF(AND(I20="Yes",I21="Yes"),"Qualifying",IF(AND(I20="Yes"),"Contributing","Early"))</f>
        <v>Early</v>
      </c>
      <c r="M8" s="154"/>
      <c r="N8" s="131"/>
    </row>
    <row r="9" spans="2:14" ht="18.75">
      <c r="B9" s="86"/>
      <c r="C9" s="292" t="s">
        <v>37</v>
      </c>
      <c r="D9" s="292"/>
      <c r="E9" s="290" t="str">
        <f>IF(Cover!D16&lt;&gt;"",Cover!D16,"")</f>
        <v/>
      </c>
      <c r="F9" s="290"/>
      <c r="G9" s="290"/>
      <c r="H9" s="290"/>
      <c r="I9" s="291"/>
      <c r="K9" s="295"/>
      <c r="L9" s="307"/>
      <c r="M9" s="154"/>
      <c r="N9" s="131"/>
    </row>
    <row r="10" spans="2:14" ht="19.5" thickBot="1">
      <c r="B10" s="86"/>
      <c r="C10" s="292" t="s">
        <v>38</v>
      </c>
      <c r="D10" s="292"/>
      <c r="E10" s="290" t="str">
        <f>IF(Cover!D18&lt;&gt;"",Cover!D18,"")</f>
        <v/>
      </c>
      <c r="F10" s="290"/>
      <c r="G10" s="290"/>
      <c r="H10" s="290"/>
      <c r="I10" s="291"/>
      <c r="K10" s="87"/>
      <c r="L10" s="88"/>
      <c r="M10" s="154"/>
      <c r="N10" s="131"/>
    </row>
    <row r="11" spans="2:14" ht="19.5" thickBot="1">
      <c r="B11" s="86"/>
      <c r="C11" s="292" t="s">
        <v>39</v>
      </c>
      <c r="D11" s="292"/>
      <c r="E11" s="290" t="str">
        <f>IF(Cover!D20&lt;&gt;"",Cover!D20,"")</f>
        <v/>
      </c>
      <c r="F11" s="290"/>
      <c r="G11" s="290"/>
      <c r="H11" s="290"/>
      <c r="I11" s="291"/>
      <c r="K11" s="89"/>
      <c r="L11" s="90"/>
      <c r="M11" s="155"/>
      <c r="N11" s="131"/>
    </row>
    <row r="12" spans="2:14" ht="18.75">
      <c r="B12" s="86"/>
      <c r="C12" s="292" t="s">
        <v>40</v>
      </c>
      <c r="D12" s="292"/>
      <c r="E12" s="293" t="str">
        <f>REPLACE(Cover!C12,FIND("PROJECT THEME",UPPER(Cover!C12),1),20,"Scoring Sheet")</f>
        <v>Other--Remediation Scoring Sheet</v>
      </c>
      <c r="F12" s="293"/>
      <c r="G12" s="293"/>
      <c r="H12" s="293"/>
      <c r="I12" s="294"/>
      <c r="K12" s="91"/>
      <c r="L12" s="92"/>
      <c r="M12" s="154"/>
      <c r="N12" s="131"/>
    </row>
    <row r="13" spans="2:14" ht="18">
      <c r="B13" s="86"/>
      <c r="C13" s="93"/>
      <c r="D13" s="94"/>
      <c r="E13" s="95"/>
      <c r="F13" s="95"/>
      <c r="G13" s="95"/>
      <c r="H13" s="95"/>
      <c r="I13" s="96"/>
      <c r="K13" s="295" t="s">
        <v>41</v>
      </c>
      <c r="L13" s="97">
        <f>IF(L8="Early",0,ROUND(SUM(E29:E51),0))</f>
        <v>0</v>
      </c>
      <c r="M13" s="154"/>
      <c r="N13" s="131"/>
    </row>
    <row r="14" spans="2:14" ht="18.75">
      <c r="B14" s="86"/>
      <c r="C14" s="292" t="s">
        <v>42</v>
      </c>
      <c r="D14" s="292"/>
      <c r="E14" s="296"/>
      <c r="F14" s="297"/>
      <c r="G14" s="95"/>
      <c r="H14" s="95"/>
      <c r="I14" s="96"/>
      <c r="K14" s="295"/>
      <c r="L14" s="98" t="s">
        <v>43</v>
      </c>
      <c r="M14" s="154"/>
      <c r="N14" s="131"/>
    </row>
    <row r="15" spans="2:14" ht="17.25" thickBot="1">
      <c r="B15" s="99"/>
      <c r="C15" s="100"/>
      <c r="D15" s="100"/>
      <c r="E15" s="100"/>
      <c r="F15" s="100"/>
      <c r="G15" s="100"/>
      <c r="H15" s="100"/>
      <c r="I15" s="101"/>
      <c r="K15" s="102"/>
      <c r="L15" s="103"/>
      <c r="M15" s="154"/>
      <c r="N15" s="131"/>
    </row>
    <row r="16" spans="2:14" ht="16.5">
      <c r="M16" s="131"/>
      <c r="N16" s="131"/>
    </row>
    <row r="17" spans="2:14" ht="21">
      <c r="C17" s="76" t="s">
        <v>44</v>
      </c>
      <c r="M17" s="131"/>
      <c r="N17" s="131"/>
    </row>
    <row r="18" spans="2:14" ht="16.5">
      <c r="C18" s="77" t="s">
        <v>6</v>
      </c>
      <c r="D18" s="62"/>
      <c r="G18" s="132" t="s">
        <v>21</v>
      </c>
      <c r="H18" s="132" t="s">
        <v>45</v>
      </c>
      <c r="I18" s="132" t="s">
        <v>46</v>
      </c>
      <c r="M18" s="131"/>
      <c r="N18" s="131"/>
    </row>
    <row r="19" spans="2:14" ht="16.5">
      <c r="B19" s="163">
        <v>1</v>
      </c>
      <c r="C19" s="104" t="s">
        <v>47</v>
      </c>
      <c r="D19" s="105"/>
      <c r="E19" s="105"/>
      <c r="F19" s="105"/>
      <c r="G19" s="106"/>
      <c r="H19" s="106"/>
      <c r="I19" s="107"/>
      <c r="M19" s="131"/>
      <c r="N19" s="131"/>
    </row>
    <row r="20" spans="2:14" ht="16.5">
      <c r="B20" s="106">
        <v>2</v>
      </c>
      <c r="C20" s="108" t="s">
        <v>14</v>
      </c>
      <c r="D20" s="4"/>
      <c r="E20" s="4"/>
      <c r="F20" s="4"/>
      <c r="G20" s="109" t="s">
        <v>97</v>
      </c>
      <c r="H20" s="109" t="s">
        <v>26</v>
      </c>
      <c r="I20" s="110">
        <f>E38</f>
        <v>0</v>
      </c>
      <c r="M20" s="131"/>
      <c r="N20" s="131"/>
    </row>
    <row r="21" spans="2:14" ht="16.5">
      <c r="B21" s="106">
        <v>3</v>
      </c>
      <c r="C21" s="298" t="s">
        <v>48</v>
      </c>
      <c r="D21" s="299"/>
      <c r="E21" s="299"/>
      <c r="F21" s="300"/>
      <c r="G21" s="106" t="s">
        <v>92</v>
      </c>
      <c r="H21" s="106" t="s">
        <v>26</v>
      </c>
      <c r="I21" s="107">
        <f>E32</f>
        <v>0</v>
      </c>
      <c r="M21" s="131"/>
      <c r="N21" s="131"/>
    </row>
    <row r="22" spans="2:14">
      <c r="B22" s="301">
        <v>4</v>
      </c>
      <c r="C22" s="303" t="s">
        <v>49</v>
      </c>
      <c r="D22" s="304"/>
      <c r="E22" s="304"/>
      <c r="F22" s="304"/>
      <c r="G22" s="111"/>
      <c r="H22" s="111"/>
      <c r="I22" s="112"/>
      <c r="M22" s="131"/>
      <c r="N22" s="131"/>
    </row>
    <row r="23" spans="2:14">
      <c r="B23" s="302"/>
      <c r="C23" s="305"/>
      <c r="D23" s="306"/>
      <c r="E23" s="306"/>
      <c r="F23" s="306"/>
      <c r="G23" s="109"/>
      <c r="H23" s="109"/>
      <c r="I23" s="110"/>
      <c r="M23" s="131"/>
      <c r="N23" s="131"/>
    </row>
    <row r="24" spans="2:14" ht="16.5">
      <c r="B24" s="106">
        <v>5</v>
      </c>
      <c r="C24" s="108" t="s">
        <v>107</v>
      </c>
      <c r="D24" s="4"/>
      <c r="E24" s="4"/>
      <c r="F24" s="4"/>
      <c r="G24" s="109"/>
      <c r="H24" s="109"/>
      <c r="I24" s="110"/>
      <c r="M24" s="131"/>
      <c r="N24" s="131"/>
    </row>
    <row r="25" spans="2:14" ht="16.5">
      <c r="G25" s="113"/>
      <c r="H25" s="113"/>
      <c r="I25" s="114"/>
      <c r="M25" s="131"/>
      <c r="N25" s="131"/>
    </row>
    <row r="26" spans="2:14" ht="4.5" customHeight="1">
      <c r="M26" s="131"/>
      <c r="N26" s="131"/>
    </row>
    <row r="27" spans="2:14" ht="16.5">
      <c r="H27" s="6"/>
      <c r="M27" s="131"/>
      <c r="N27" s="131"/>
    </row>
    <row r="28" spans="2:14" ht="16.5">
      <c r="L28" s="118"/>
      <c r="M28" s="131"/>
      <c r="N28" s="131"/>
    </row>
    <row r="29" spans="2:14" ht="22.5">
      <c r="C29" s="115" t="s">
        <v>50</v>
      </c>
      <c r="D29" s="2"/>
      <c r="E29" s="116"/>
      <c r="F29" s="116"/>
      <c r="M29" s="131"/>
      <c r="N29" s="131"/>
    </row>
    <row r="30" spans="2:14" s="131" customFormat="1" ht="16.5">
      <c r="C30"/>
      <c r="D30"/>
      <c r="E30"/>
      <c r="F30"/>
    </row>
    <row r="31" spans="2:14" ht="16.5">
      <c r="C31" s="1" t="s">
        <v>51</v>
      </c>
      <c r="D31" s="1" t="s">
        <v>2</v>
      </c>
      <c r="E31" s="117" t="s">
        <v>3</v>
      </c>
      <c r="F31" s="117" t="s">
        <v>11</v>
      </c>
      <c r="M31" s="131"/>
      <c r="N31" s="131"/>
    </row>
    <row r="32" spans="2:14" ht="16.5">
      <c r="C32" s="119" t="s">
        <v>92</v>
      </c>
      <c r="D32" s="119" t="str">
        <f>Calculations!C10</f>
        <v>Stated conservation education objective</v>
      </c>
      <c r="E32" s="120">
        <f>Scoring!K8</f>
        <v>0</v>
      </c>
      <c r="F32" s="120" t="s">
        <v>52</v>
      </c>
      <c r="M32" s="131"/>
      <c r="N32" s="131"/>
    </row>
    <row r="33" spans="3:15" s="131" customFormat="1" ht="16.5">
      <c r="C33" s="121" t="s">
        <v>93</v>
      </c>
      <c r="D33" s="121" t="str">
        <f>Calculations!D13</f>
        <v>Phase at incorporation</v>
      </c>
      <c r="E33" s="121">
        <f>Calculations!K13</f>
        <v>0</v>
      </c>
      <c r="F33" s="121">
        <f>Calculations!F13</f>
        <v>30</v>
      </c>
    </row>
    <row r="34" spans="3:15" ht="16.5">
      <c r="C34" s="121" t="s">
        <v>98</v>
      </c>
      <c r="D34" s="121" t="str">
        <f>Calculations!D17</f>
        <v>Community involvement</v>
      </c>
      <c r="E34" s="121">
        <f>Calculations!K17</f>
        <v>0</v>
      </c>
      <c r="F34" s="121">
        <f>Calculations!F17</f>
        <v>20</v>
      </c>
      <c r="N34" s="131"/>
    </row>
    <row r="35" spans="3:15" s="131" customFormat="1" ht="16.5">
      <c r="C35" s="150" t="s">
        <v>94</v>
      </c>
      <c r="D35" s="150" t="str">
        <f>Calculations!D22</f>
        <v>Best practices</v>
      </c>
      <c r="E35" s="150">
        <f>Calculations!K22</f>
        <v>0</v>
      </c>
      <c r="F35" s="150">
        <f>Calculations!F22</f>
        <v>24</v>
      </c>
      <c r="M35" s="164"/>
      <c r="N35" s="164" t="s">
        <v>113</v>
      </c>
      <c r="O35" s="164"/>
    </row>
    <row r="36" spans="3:15" s="131" customFormat="1" ht="16.5">
      <c r="C36" s="150" t="s">
        <v>95</v>
      </c>
      <c r="D36" s="150" t="str">
        <f>Calculations!D25</f>
        <v>Contributing data</v>
      </c>
      <c r="E36" s="150">
        <f>Calculations!K25</f>
        <v>0</v>
      </c>
      <c r="F36" s="150">
        <f>Calculations!F25</f>
        <v>16.000000000000004</v>
      </c>
      <c r="M36" s="164"/>
      <c r="N36" s="164"/>
      <c r="O36" s="164"/>
    </row>
    <row r="37" spans="3:15" s="131" customFormat="1" ht="16.5">
      <c r="C37" s="153" t="s">
        <v>96</v>
      </c>
      <c r="D37" s="153" t="str">
        <f>Calculations!D30</f>
        <v>Corporate level commitment</v>
      </c>
      <c r="E37" s="153">
        <f>Calculations!K30</f>
        <v>0</v>
      </c>
      <c r="F37" s="153">
        <f>Calculations!F30</f>
        <v>10</v>
      </c>
      <c r="M37" s="164" t="s">
        <v>114</v>
      </c>
      <c r="N37" s="164"/>
      <c r="O37" s="164"/>
    </row>
    <row r="38" spans="3:15" s="131" customFormat="1" ht="16.5">
      <c r="C38" s="119" t="s">
        <v>97</v>
      </c>
      <c r="D38" s="119" t="str">
        <f>Calculations!C32</f>
        <v>Exceeds regulatory requirements</v>
      </c>
      <c r="E38" s="120">
        <f>Scoring!K58</f>
        <v>0</v>
      </c>
      <c r="F38" s="120" t="s">
        <v>52</v>
      </c>
      <c r="M38" s="164"/>
      <c r="N38" s="164"/>
      <c r="O38" s="164"/>
    </row>
    <row r="39" spans="3:15" s="131" customFormat="1" ht="16.5">
      <c r="M39" s="164"/>
      <c r="N39" s="164"/>
      <c r="O39" s="164"/>
    </row>
    <row r="40" spans="3:15" s="131" customFormat="1" ht="16.5">
      <c r="M40" s="164" t="s">
        <v>115</v>
      </c>
      <c r="N40" s="165">
        <f>Calculations!K13*Calculations!O13+Calculations!K17*Calculations!O17+Calculations!K25*Calculations!O25+Calculations!K30*Calculations!O30</f>
        <v>0</v>
      </c>
      <c r="O40" s="164"/>
    </row>
    <row r="41" spans="3:15" s="131" customFormat="1" ht="16.5">
      <c r="M41" s="164"/>
      <c r="N41" s="164"/>
      <c r="O41" s="164"/>
    </row>
    <row r="42" spans="3:15" s="131" customFormat="1" ht="16.5">
      <c r="M42" s="164"/>
      <c r="N42" s="164"/>
      <c r="O42" s="164"/>
    </row>
    <row r="43" spans="3:15" s="131" customFormat="1" ht="16.5">
      <c r="M43" s="164" t="s">
        <v>116</v>
      </c>
      <c r="N43" s="164"/>
      <c r="O43" s="164"/>
    </row>
    <row r="44" spans="3:15" s="131" customFormat="1">
      <c r="M44" s="164"/>
      <c r="N44" s="164"/>
      <c r="O44" s="164"/>
    </row>
    <row r="45" spans="3:15" ht="15.75" customHeight="1">
      <c r="C45" s="287" t="s">
        <v>142</v>
      </c>
      <c r="D45" s="288"/>
      <c r="E45" s="288"/>
      <c r="F45" s="288"/>
      <c r="G45" s="288"/>
      <c r="H45" s="288"/>
      <c r="I45" s="288"/>
      <c r="J45" s="288"/>
      <c r="K45" s="288"/>
      <c r="L45" s="289"/>
      <c r="M45" s="131"/>
      <c r="N45" s="131"/>
    </row>
    <row r="46" spans="3:15" ht="15" customHeight="1">
      <c r="M46" s="131"/>
      <c r="N46" s="131"/>
    </row>
    <row r="47" spans="3:15">
      <c r="D47" s="122"/>
      <c r="E47" s="123"/>
      <c r="F47" s="123"/>
      <c r="G47" s="123"/>
      <c r="H47" s="123"/>
      <c r="I47" s="3"/>
      <c r="J47" s="3"/>
      <c r="K47" s="3"/>
      <c r="M47" s="131"/>
      <c r="N47" s="131"/>
    </row>
    <row r="48" spans="3:15">
      <c r="D48" s="3"/>
      <c r="E48" s="3"/>
      <c r="F48" s="3"/>
      <c r="G48" s="3"/>
      <c r="H48" s="3"/>
      <c r="I48" s="3"/>
      <c r="J48" s="3"/>
      <c r="K48" s="3"/>
      <c r="M48" s="131"/>
      <c r="N48" s="131"/>
    </row>
    <row r="49" spans="4:14">
      <c r="D49" s="3"/>
      <c r="E49" s="3"/>
      <c r="F49" s="3"/>
      <c r="G49" s="3"/>
      <c r="H49" s="3"/>
      <c r="I49" s="3"/>
      <c r="J49" s="3"/>
      <c r="K49" s="3"/>
      <c r="M49" s="131"/>
      <c r="N49" s="131"/>
    </row>
    <row r="50" spans="4:14">
      <c r="M50" s="131"/>
      <c r="N50" s="131"/>
    </row>
    <row r="51" spans="4:14">
      <c r="M51" s="131"/>
      <c r="N51" s="131"/>
    </row>
    <row r="52" spans="4:14">
      <c r="M52" s="131"/>
      <c r="N52" s="131"/>
    </row>
    <row r="53" spans="4:14">
      <c r="M53" s="131"/>
      <c r="N53" s="131"/>
    </row>
    <row r="54" spans="4:14">
      <c r="M54" s="131"/>
      <c r="N54" s="131"/>
    </row>
    <row r="117" spans="3:3">
      <c r="C117" t="s">
        <v>26</v>
      </c>
    </row>
    <row r="118" spans="3:3">
      <c r="C118" t="s">
        <v>27</v>
      </c>
    </row>
  </sheetData>
  <sheetProtection password="8BDB" sheet="1" objects="1" scenarios="1"/>
  <mergeCells count="19">
    <mergeCell ref="C8:D8"/>
    <mergeCell ref="E8:I8"/>
    <mergeCell ref="K8:K9"/>
    <mergeCell ref="L8:L9"/>
    <mergeCell ref="C9:D9"/>
    <mergeCell ref="E9:I9"/>
    <mergeCell ref="C10:D10"/>
    <mergeCell ref="E10:I10"/>
    <mergeCell ref="C11:D11"/>
    <mergeCell ref="B22:B23"/>
    <mergeCell ref="C22:F23"/>
    <mergeCell ref="C45:L45"/>
    <mergeCell ref="E11:I11"/>
    <mergeCell ref="C12:D12"/>
    <mergeCell ref="E12:I12"/>
    <mergeCell ref="K13:K14"/>
    <mergeCell ref="C14:D14"/>
    <mergeCell ref="E14:F14"/>
    <mergeCell ref="C21:F21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17:C118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zoomScaleNormal="100" workbookViewId="0">
      <selection activeCell="A67" sqref="A67"/>
    </sheetView>
  </sheetViews>
  <sheetFormatPr defaultColWidth="9" defaultRowHeight="14.25"/>
  <cols>
    <col min="1" max="1" width="2.25" style="5" customWidth="1"/>
    <col min="2" max="2" width="8.625" style="5" customWidth="1"/>
    <col min="3" max="3" width="12.875" style="5" customWidth="1"/>
    <col min="4" max="4" width="29.25" style="61" customWidth="1"/>
    <col min="5" max="5" width="8.75" style="5" customWidth="1"/>
    <col min="6" max="6" width="9.875" style="5" customWidth="1"/>
    <col min="7" max="7" width="11.625" style="5" customWidth="1"/>
    <col min="8" max="8" width="12.625" style="5" customWidth="1"/>
    <col min="9" max="9" width="11" style="5" customWidth="1"/>
    <col min="10" max="10" width="8.75" style="5" customWidth="1"/>
    <col min="11" max="11" width="11.25" style="5" customWidth="1"/>
    <col min="12" max="12" width="1" style="5" customWidth="1"/>
    <col min="13" max="13" width="9.625" style="5" customWidth="1"/>
    <col min="14" max="14" width="10.75" style="5" bestFit="1" customWidth="1"/>
    <col min="15" max="15" width="9.375" style="5" bestFit="1" customWidth="1"/>
    <col min="16" max="16" width="10.875" style="5" customWidth="1"/>
    <col min="17" max="17" width="11.75" style="5" customWidth="1"/>
    <col min="18" max="18" width="10.75" style="5" bestFit="1" customWidth="1"/>
    <col min="19" max="16384" width="9" style="5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6"/>
      <c r="D2"/>
      <c r="E2"/>
      <c r="F2"/>
      <c r="G2"/>
      <c r="H2"/>
      <c r="I2"/>
      <c r="J2"/>
      <c r="K2"/>
      <c r="L2"/>
    </row>
    <row r="3" spans="1:18" ht="31.5">
      <c r="B3" s="7" t="s">
        <v>16</v>
      </c>
      <c r="C3" s="6"/>
      <c r="D3"/>
      <c r="E3"/>
      <c r="F3"/>
      <c r="G3"/>
      <c r="H3"/>
      <c r="I3"/>
      <c r="J3"/>
      <c r="K3"/>
      <c r="L3"/>
    </row>
    <row r="4" spans="1:18" ht="16.5">
      <c r="C4" s="6"/>
      <c r="D4"/>
      <c r="E4"/>
      <c r="F4"/>
      <c r="G4"/>
      <c r="H4"/>
      <c r="I4"/>
      <c r="J4"/>
      <c r="K4"/>
      <c r="L4"/>
    </row>
    <row r="5" spans="1:18" ht="16.5">
      <c r="C5" s="6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308" t="s">
        <v>16</v>
      </c>
      <c r="C7" s="308"/>
      <c r="D7" s="308"/>
      <c r="E7" s="308"/>
      <c r="F7" s="308"/>
      <c r="G7" s="308"/>
      <c r="H7" s="308"/>
      <c r="I7" s="308"/>
      <c r="J7" s="308"/>
      <c r="K7" s="308"/>
      <c r="L7"/>
      <c r="M7" s="309" t="s">
        <v>17</v>
      </c>
      <c r="N7" s="310"/>
      <c r="O7" s="310"/>
      <c r="P7" s="310"/>
      <c r="Q7" s="310"/>
      <c r="R7" s="311"/>
    </row>
    <row r="8" spans="1:18" ht="39.75" customHeight="1">
      <c r="B8" s="312" t="s">
        <v>143</v>
      </c>
      <c r="C8" s="313"/>
      <c r="D8" s="313"/>
      <c r="E8" s="313"/>
      <c r="F8" s="313"/>
      <c r="G8" s="313"/>
      <c r="H8" s="313"/>
      <c r="I8" s="313"/>
      <c r="J8" s="313"/>
      <c r="K8" s="314"/>
      <c r="L8"/>
      <c r="M8" s="315" t="s">
        <v>18</v>
      </c>
      <c r="N8" s="316"/>
      <c r="O8" s="315" t="s">
        <v>19</v>
      </c>
      <c r="P8" s="317"/>
      <c r="Q8" s="315" t="s">
        <v>20</v>
      </c>
      <c r="R8" s="317"/>
    </row>
    <row r="9" spans="1:18" s="17" customFormat="1" ht="28.5" customHeight="1">
      <c r="A9" s="8"/>
      <c r="B9" s="9" t="s">
        <v>108</v>
      </c>
      <c r="C9" s="10" t="s">
        <v>21</v>
      </c>
      <c r="D9" s="11" t="s">
        <v>2</v>
      </c>
      <c r="E9" s="10" t="s">
        <v>22</v>
      </c>
      <c r="F9" s="10" t="s">
        <v>109</v>
      </c>
      <c r="G9" s="10" t="s">
        <v>110</v>
      </c>
      <c r="H9" s="10" t="s">
        <v>8</v>
      </c>
      <c r="I9" s="10" t="s">
        <v>7</v>
      </c>
      <c r="J9" s="10" t="s">
        <v>9</v>
      </c>
      <c r="K9" s="12" t="s">
        <v>10</v>
      </c>
      <c r="L9" s="13"/>
      <c r="M9" s="14" t="s">
        <v>23</v>
      </c>
      <c r="N9" s="15" t="s">
        <v>111</v>
      </c>
      <c r="O9" s="14" t="s">
        <v>23</v>
      </c>
      <c r="P9" s="15" t="s">
        <v>112</v>
      </c>
      <c r="Q9" s="14" t="s">
        <v>23</v>
      </c>
      <c r="R9" s="16" t="s">
        <v>111</v>
      </c>
    </row>
    <row r="10" spans="1:18" ht="16.5">
      <c r="B10" s="24" t="s">
        <v>92</v>
      </c>
      <c r="C10" s="25" t="s">
        <v>56</v>
      </c>
      <c r="D10" s="26"/>
      <c r="E10" s="25"/>
      <c r="F10" s="27"/>
      <c r="G10" s="28"/>
      <c r="H10" s="27"/>
      <c r="I10" s="27"/>
      <c r="J10" s="27"/>
      <c r="K10" s="29"/>
      <c r="L10" s="18"/>
      <c r="M10" s="30"/>
      <c r="N10" s="27"/>
      <c r="O10" s="27"/>
      <c r="P10" s="27"/>
      <c r="Q10" s="29"/>
      <c r="R10" s="31"/>
    </row>
    <row r="11" spans="1:18" ht="16.5">
      <c r="B11" s="32"/>
      <c r="C11" s="27" t="s">
        <v>92</v>
      </c>
      <c r="D11" s="33"/>
      <c r="E11" s="27"/>
      <c r="F11" s="34"/>
      <c r="G11" s="19">
        <f>Scoring!K8</f>
        <v>0</v>
      </c>
      <c r="H11" s="34"/>
      <c r="I11" s="34"/>
      <c r="J11" s="34"/>
      <c r="K11" s="20">
        <f>G11</f>
        <v>0</v>
      </c>
      <c r="L11" s="18"/>
      <c r="M11" s="21"/>
      <c r="N11" s="22"/>
      <c r="O11" s="21"/>
      <c r="P11" s="22"/>
      <c r="Q11" s="23"/>
      <c r="R11" s="22"/>
    </row>
    <row r="12" spans="1:18" ht="16.5">
      <c r="B12" s="35">
        <v>75.099999999999994</v>
      </c>
      <c r="C12" s="36" t="s">
        <v>63</v>
      </c>
      <c r="D12" s="37"/>
      <c r="E12" s="38">
        <v>0.5</v>
      </c>
      <c r="F12" s="39"/>
      <c r="G12" s="39"/>
      <c r="H12" s="39"/>
      <c r="I12" s="39"/>
      <c r="J12" s="39"/>
      <c r="K12" s="40"/>
      <c r="L12" s="18"/>
      <c r="M12" s="41"/>
      <c r="N12" s="39"/>
      <c r="O12" s="39"/>
      <c r="P12" s="39"/>
      <c r="Q12" s="39"/>
      <c r="R12" s="40"/>
    </row>
    <row r="13" spans="1:18" ht="16.5">
      <c r="B13" s="41"/>
      <c r="C13" s="39" t="s">
        <v>93</v>
      </c>
      <c r="D13" s="42" t="s">
        <v>99</v>
      </c>
      <c r="E13" s="39">
        <v>0.6</v>
      </c>
      <c r="F13" s="34">
        <f>E13*E12*100</f>
        <v>30</v>
      </c>
      <c r="G13" s="19">
        <f>Scoring!K15</f>
        <v>0</v>
      </c>
      <c r="H13" s="34">
        <v>0</v>
      </c>
      <c r="I13" s="34">
        <v>0</v>
      </c>
      <c r="J13" s="34">
        <f>F13*H13</f>
        <v>0</v>
      </c>
      <c r="K13" s="20">
        <f>VLOOKUP(G13, I13:J16, 2)</f>
        <v>0</v>
      </c>
      <c r="L13" s="18"/>
      <c r="M13" s="21"/>
      <c r="N13" s="22"/>
      <c r="O13" s="21">
        <v>1</v>
      </c>
      <c r="P13" s="22">
        <f>O13*F13</f>
        <v>30</v>
      </c>
      <c r="Q13" s="21"/>
      <c r="R13" s="22"/>
    </row>
    <row r="14" spans="1:18" ht="16.5">
      <c r="B14" s="41"/>
      <c r="C14" s="39"/>
      <c r="D14" s="42"/>
      <c r="E14" s="39" t="s">
        <v>59</v>
      </c>
      <c r="F14" s="34"/>
      <c r="G14" s="34"/>
      <c r="H14" s="34">
        <v>0.5</v>
      </c>
      <c r="I14" s="34">
        <v>1</v>
      </c>
      <c r="J14" s="34">
        <f>F13*H14</f>
        <v>15</v>
      </c>
      <c r="K14" s="128"/>
      <c r="L14" s="18"/>
      <c r="M14" s="21"/>
      <c r="N14" s="22"/>
      <c r="O14" s="21"/>
      <c r="P14" s="22"/>
      <c r="Q14" s="21"/>
      <c r="R14" s="22"/>
    </row>
    <row r="15" spans="1:18" ht="16.5">
      <c r="B15" s="41"/>
      <c r="C15" s="39"/>
      <c r="D15" s="42"/>
      <c r="E15" s="39"/>
      <c r="F15" s="34"/>
      <c r="G15" s="34"/>
      <c r="H15" s="34">
        <v>0.75</v>
      </c>
      <c r="I15" s="34">
        <v>2</v>
      </c>
      <c r="J15" s="34">
        <f>F13*H15</f>
        <v>22.5</v>
      </c>
      <c r="K15" s="130"/>
      <c r="L15" s="18"/>
      <c r="M15" s="21"/>
      <c r="N15" s="22"/>
      <c r="O15" s="21"/>
      <c r="P15" s="22"/>
      <c r="Q15" s="21"/>
      <c r="R15" s="22"/>
    </row>
    <row r="16" spans="1:18" ht="16.5">
      <c r="B16" s="41"/>
      <c r="C16" s="39"/>
      <c r="D16" s="42"/>
      <c r="E16" s="39"/>
      <c r="F16" s="34"/>
      <c r="G16" s="34"/>
      <c r="H16" s="34">
        <v>1</v>
      </c>
      <c r="I16" s="34">
        <v>3</v>
      </c>
      <c r="J16" s="34">
        <f>F13*H16</f>
        <v>30</v>
      </c>
      <c r="K16" s="20"/>
      <c r="L16" s="18"/>
      <c r="M16" s="21"/>
      <c r="N16" s="22"/>
      <c r="O16" s="21"/>
      <c r="P16" s="22"/>
      <c r="Q16" s="21"/>
      <c r="R16" s="22"/>
    </row>
    <row r="17" spans="2:20" ht="16.5">
      <c r="B17" s="41"/>
      <c r="C17" s="39" t="s">
        <v>98</v>
      </c>
      <c r="D17" s="42" t="s">
        <v>100</v>
      </c>
      <c r="E17" s="39">
        <v>0.4</v>
      </c>
      <c r="F17" s="34">
        <f>E17*E12*100</f>
        <v>20</v>
      </c>
      <c r="G17" s="19">
        <f>Scoring!K24</f>
        <v>0</v>
      </c>
      <c r="H17" s="34">
        <v>0</v>
      </c>
      <c r="I17" s="129">
        <v>0</v>
      </c>
      <c r="J17" s="34">
        <f>F17*H17</f>
        <v>0</v>
      </c>
      <c r="K17" s="130">
        <f>VLOOKUP(G17,I17:J20, 2)</f>
        <v>0</v>
      </c>
      <c r="L17" s="18"/>
      <c r="M17" s="21"/>
      <c r="N17" s="22"/>
      <c r="O17" s="21">
        <v>0.3</v>
      </c>
      <c r="P17" s="22">
        <f>O17*F17</f>
        <v>6</v>
      </c>
      <c r="Q17" s="21">
        <v>0.7</v>
      </c>
      <c r="R17" s="22">
        <f>Q17*F17</f>
        <v>14</v>
      </c>
    </row>
    <row r="18" spans="2:20" ht="16.5">
      <c r="B18" s="41"/>
      <c r="C18" s="39"/>
      <c r="D18" s="42"/>
      <c r="E18" s="39"/>
      <c r="F18" s="34"/>
      <c r="G18" s="34"/>
      <c r="H18" s="129">
        <v>0.1</v>
      </c>
      <c r="I18" s="129">
        <v>1</v>
      </c>
      <c r="J18" s="34">
        <f>F17*H18</f>
        <v>2</v>
      </c>
      <c r="K18" s="130"/>
      <c r="L18" s="18"/>
      <c r="M18" s="21"/>
      <c r="N18" s="22"/>
      <c r="O18" s="21"/>
      <c r="P18" s="22"/>
      <c r="Q18" s="23"/>
      <c r="R18" s="22"/>
    </row>
    <row r="19" spans="2:20" ht="16.5">
      <c r="B19" s="41"/>
      <c r="C19" s="39"/>
      <c r="D19" s="42"/>
      <c r="E19" s="39"/>
      <c r="F19" s="34"/>
      <c r="G19" s="34"/>
      <c r="H19" s="129">
        <v>0.6</v>
      </c>
      <c r="I19" s="129">
        <v>2</v>
      </c>
      <c r="J19" s="34">
        <f>F17*H19</f>
        <v>12</v>
      </c>
      <c r="K19" s="130"/>
      <c r="L19" s="18"/>
      <c r="M19" s="21"/>
      <c r="N19" s="22"/>
      <c r="O19" s="21"/>
      <c r="P19" s="22"/>
      <c r="Q19" s="23"/>
      <c r="R19" s="22"/>
    </row>
    <row r="20" spans="2:20" ht="16.5">
      <c r="B20" s="41"/>
      <c r="C20" s="39"/>
      <c r="D20" s="42"/>
      <c r="E20" s="39"/>
      <c r="F20" s="34"/>
      <c r="G20" s="34"/>
      <c r="H20" s="34">
        <v>1</v>
      </c>
      <c r="I20" s="129">
        <v>3</v>
      </c>
      <c r="J20" s="34">
        <f>F17*H20</f>
        <v>20</v>
      </c>
      <c r="K20" s="130"/>
      <c r="L20" s="18"/>
      <c r="M20" s="21"/>
      <c r="N20" s="22"/>
      <c r="O20" s="21"/>
      <c r="P20" s="22"/>
      <c r="Q20" s="23"/>
      <c r="R20" s="22"/>
    </row>
    <row r="21" spans="2:20" ht="16.5">
      <c r="B21" s="140">
        <v>75.2</v>
      </c>
      <c r="C21" s="141" t="s">
        <v>76</v>
      </c>
      <c r="D21" s="142"/>
      <c r="E21" s="143">
        <v>0.4</v>
      </c>
      <c r="F21" s="143"/>
      <c r="G21" s="144"/>
      <c r="H21" s="144"/>
      <c r="I21" s="144"/>
      <c r="J21" s="144"/>
      <c r="K21" s="145"/>
      <c r="L21" s="146"/>
      <c r="M21" s="147"/>
      <c r="N21" s="144"/>
      <c r="O21" s="144"/>
      <c r="P21" s="144"/>
      <c r="Q21" s="144"/>
      <c r="R21" s="145"/>
    </row>
    <row r="22" spans="2:20" ht="16.5">
      <c r="B22" s="148"/>
      <c r="C22" s="144" t="s">
        <v>94</v>
      </c>
      <c r="D22" s="149" t="s">
        <v>101</v>
      </c>
      <c r="E22" s="144">
        <v>0.6</v>
      </c>
      <c r="F22" s="34">
        <f>E22*E21*100</f>
        <v>24</v>
      </c>
      <c r="G22" s="19">
        <f>Scoring!K33</f>
        <v>0</v>
      </c>
      <c r="H22" s="34">
        <v>0</v>
      </c>
      <c r="I22" s="129">
        <v>0</v>
      </c>
      <c r="J22" s="34">
        <f>F22*H22</f>
        <v>0</v>
      </c>
      <c r="K22" s="130">
        <f>VLOOKUP(G22,I22:J24, 2)</f>
        <v>0</v>
      </c>
      <c r="M22" s="21">
        <v>1</v>
      </c>
      <c r="N22" s="22">
        <f>M22*F22</f>
        <v>24</v>
      </c>
      <c r="O22" s="21"/>
      <c r="P22" s="22"/>
      <c r="Q22" s="21"/>
      <c r="R22" s="22"/>
      <c r="T22" s="43"/>
    </row>
    <row r="23" spans="2:20" ht="16.5">
      <c r="B23" s="148"/>
      <c r="C23" s="144"/>
      <c r="D23" s="149"/>
      <c r="E23" s="144"/>
      <c r="F23" s="34"/>
      <c r="G23" s="34"/>
      <c r="H23" s="34">
        <v>0.4</v>
      </c>
      <c r="I23" s="129">
        <v>1</v>
      </c>
      <c r="J23" s="34">
        <f>F22*H23</f>
        <v>9.6000000000000014</v>
      </c>
      <c r="K23" s="130"/>
      <c r="M23" s="21"/>
      <c r="N23" s="22"/>
      <c r="O23" s="21"/>
      <c r="P23" s="22"/>
      <c r="Q23" s="44"/>
      <c r="R23" s="22"/>
      <c r="T23" s="43"/>
    </row>
    <row r="24" spans="2:20" ht="16.5">
      <c r="B24" s="148"/>
      <c r="C24" s="144"/>
      <c r="D24" s="149"/>
      <c r="E24" s="144"/>
      <c r="F24" s="34"/>
      <c r="G24" s="34"/>
      <c r="H24" s="34">
        <v>1</v>
      </c>
      <c r="I24" s="129">
        <v>2</v>
      </c>
      <c r="J24" s="34">
        <f>F22*H24</f>
        <v>24</v>
      </c>
      <c r="K24" s="130"/>
      <c r="M24" s="21"/>
      <c r="N24" s="22"/>
      <c r="O24" s="21"/>
      <c r="P24" s="22"/>
      <c r="Q24" s="23"/>
      <c r="R24" s="22"/>
    </row>
    <row r="25" spans="2:20" ht="16.5">
      <c r="B25" s="148"/>
      <c r="C25" s="144" t="s">
        <v>95</v>
      </c>
      <c r="D25" s="149" t="s">
        <v>102</v>
      </c>
      <c r="E25" s="144">
        <v>0.4</v>
      </c>
      <c r="F25" s="34">
        <f>E25*E21*100</f>
        <v>16.000000000000004</v>
      </c>
      <c r="G25" s="19">
        <f>Scoring!K43</f>
        <v>0</v>
      </c>
      <c r="H25" s="34">
        <v>0</v>
      </c>
      <c r="I25" s="129">
        <v>0</v>
      </c>
      <c r="J25" s="34">
        <f>F25*H25</f>
        <v>0</v>
      </c>
      <c r="K25" s="130">
        <f>VLOOKUP(G25,I25:J28, 2)</f>
        <v>0</v>
      </c>
      <c r="M25" s="21"/>
      <c r="N25" s="22"/>
      <c r="O25" s="21">
        <v>0.2</v>
      </c>
      <c r="P25" s="22">
        <f>O25*F25</f>
        <v>3.2000000000000011</v>
      </c>
      <c r="Q25" s="21">
        <v>0.8</v>
      </c>
      <c r="R25" s="22">
        <f>Q25*F25</f>
        <v>12.800000000000004</v>
      </c>
      <c r="T25" s="43"/>
    </row>
    <row r="26" spans="2:20" ht="16.5">
      <c r="B26" s="148"/>
      <c r="C26" s="144"/>
      <c r="D26" s="149"/>
      <c r="E26" s="144"/>
      <c r="F26" s="34"/>
      <c r="G26" s="34"/>
      <c r="H26" s="34">
        <v>0.3</v>
      </c>
      <c r="I26" s="129">
        <v>1</v>
      </c>
      <c r="J26" s="34">
        <f>F25*H26</f>
        <v>4.8000000000000007</v>
      </c>
      <c r="K26" s="130"/>
      <c r="M26" s="21"/>
      <c r="N26" s="22"/>
      <c r="O26" s="21"/>
      <c r="P26" s="22"/>
      <c r="Q26" s="44"/>
      <c r="R26" s="22"/>
      <c r="T26" s="43"/>
    </row>
    <row r="27" spans="2:20" ht="16.5">
      <c r="B27" s="148"/>
      <c r="C27" s="144"/>
      <c r="D27" s="149"/>
      <c r="E27" s="144"/>
      <c r="F27" s="34"/>
      <c r="G27" s="34"/>
      <c r="H27" s="34">
        <v>0.6</v>
      </c>
      <c r="I27" s="129">
        <v>2</v>
      </c>
      <c r="J27" s="34">
        <f>F25*H27</f>
        <v>9.6000000000000014</v>
      </c>
      <c r="K27" s="130"/>
      <c r="M27" s="21"/>
      <c r="N27" s="22"/>
      <c r="O27" s="21"/>
      <c r="P27" s="22"/>
      <c r="Q27" s="44"/>
      <c r="R27" s="22"/>
      <c r="T27" s="43"/>
    </row>
    <row r="28" spans="2:20" ht="16.5">
      <c r="B28" s="148"/>
      <c r="C28" s="144"/>
      <c r="D28" s="149"/>
      <c r="E28" s="144"/>
      <c r="F28" s="34"/>
      <c r="G28" s="34"/>
      <c r="H28" s="34">
        <v>1</v>
      </c>
      <c r="I28" s="129">
        <v>3</v>
      </c>
      <c r="J28" s="34">
        <f>F25*H28</f>
        <v>16.000000000000004</v>
      </c>
      <c r="K28" s="130"/>
      <c r="M28" s="21"/>
      <c r="N28" s="22"/>
      <c r="O28" s="21"/>
      <c r="P28" s="22"/>
      <c r="Q28" s="23"/>
      <c r="R28" s="22"/>
    </row>
    <row r="29" spans="2:20" ht="16.5">
      <c r="B29" s="45">
        <v>75.3</v>
      </c>
      <c r="C29" s="46" t="s">
        <v>0</v>
      </c>
      <c r="D29" s="47"/>
      <c r="E29" s="48">
        <v>0.1</v>
      </c>
      <c r="F29" s="48"/>
      <c r="G29" s="49"/>
      <c r="H29" s="49"/>
      <c r="I29" s="49"/>
      <c r="J29" s="49"/>
      <c r="K29" s="50"/>
      <c r="M29" s="51"/>
      <c r="N29" s="49"/>
      <c r="O29" s="49"/>
      <c r="P29" s="49"/>
      <c r="Q29" s="49"/>
      <c r="R29" s="50"/>
    </row>
    <row r="30" spans="2:20" ht="16.5">
      <c r="B30" s="52"/>
      <c r="C30" s="49" t="s">
        <v>96</v>
      </c>
      <c r="D30" s="47" t="s">
        <v>1</v>
      </c>
      <c r="E30" s="49">
        <v>1</v>
      </c>
      <c r="F30" s="34">
        <f>E30*E29*100</f>
        <v>10</v>
      </c>
      <c r="G30" s="53">
        <f>Scoring!K54</f>
        <v>0</v>
      </c>
      <c r="H30" s="34">
        <v>0</v>
      </c>
      <c r="I30" s="34">
        <v>0</v>
      </c>
      <c r="J30" s="34">
        <f>F30*H30</f>
        <v>0</v>
      </c>
      <c r="K30" s="130">
        <f>VLOOKUP(G30,I30:J31,2)</f>
        <v>0</v>
      </c>
      <c r="M30" s="21"/>
      <c r="N30" s="22"/>
      <c r="O30" s="21">
        <v>1</v>
      </c>
      <c r="P30" s="22">
        <f>O30*F30</f>
        <v>10</v>
      </c>
      <c r="Q30" s="44"/>
      <c r="R30" s="22"/>
    </row>
    <row r="31" spans="2:20">
      <c r="B31" s="52"/>
      <c r="C31" s="49"/>
      <c r="D31" s="47"/>
      <c r="E31" s="49"/>
      <c r="F31" s="34"/>
      <c r="G31" s="34"/>
      <c r="H31" s="34">
        <v>1</v>
      </c>
      <c r="I31" s="34">
        <v>1</v>
      </c>
      <c r="J31" s="34">
        <f>F30*H31</f>
        <v>10</v>
      </c>
      <c r="K31" s="8"/>
      <c r="M31" s="21"/>
      <c r="N31" s="22"/>
      <c r="O31" s="21"/>
      <c r="P31" s="22"/>
      <c r="Q31" s="44"/>
      <c r="R31" s="22"/>
    </row>
    <row r="32" spans="2:20" ht="15">
      <c r="B32" s="24" t="s">
        <v>97</v>
      </c>
      <c r="C32" s="25" t="s">
        <v>15</v>
      </c>
      <c r="D32" s="26"/>
      <c r="E32" s="25"/>
      <c r="F32" s="28"/>
      <c r="G32" s="27"/>
      <c r="H32" s="27"/>
      <c r="I32" s="27"/>
      <c r="J32" s="27"/>
      <c r="K32" s="29"/>
      <c r="M32" s="30"/>
      <c r="N32" s="27"/>
      <c r="O32" s="27"/>
      <c r="P32" s="27"/>
      <c r="Q32" s="27"/>
      <c r="R32" s="29"/>
    </row>
    <row r="33" spans="2:18" ht="15.75" thickBot="1">
      <c r="B33" s="32"/>
      <c r="C33" s="27" t="s">
        <v>97</v>
      </c>
      <c r="D33" s="33"/>
      <c r="E33" s="27"/>
      <c r="F33" s="34"/>
      <c r="G33" s="19">
        <f>Scoring!K58</f>
        <v>0</v>
      </c>
      <c r="H33" s="34"/>
      <c r="I33" s="34"/>
      <c r="J33" s="34"/>
      <c r="K33" s="130">
        <f>G33</f>
        <v>0</v>
      </c>
      <c r="M33" s="21"/>
      <c r="N33" s="22"/>
      <c r="O33" s="21"/>
      <c r="P33" s="22"/>
      <c r="Q33" s="44"/>
      <c r="R33" s="22"/>
    </row>
    <row r="34" spans="2:18" ht="15">
      <c r="B34" s="54" t="s">
        <v>5</v>
      </c>
      <c r="C34" s="55"/>
      <c r="D34" s="56"/>
      <c r="E34" s="57"/>
      <c r="F34" s="57"/>
      <c r="G34" s="57"/>
      <c r="H34" s="57"/>
      <c r="I34" s="57"/>
      <c r="J34" s="58"/>
      <c r="K34" s="59">
        <f>SUM(K10:K31)</f>
        <v>0</v>
      </c>
      <c r="M34" s="60"/>
      <c r="N34" s="59">
        <f>SUM(N10:N31)</f>
        <v>24</v>
      </c>
      <c r="O34" s="60"/>
      <c r="P34" s="59">
        <f>SUM(P10:P31)</f>
        <v>49.2</v>
      </c>
      <c r="Q34" s="60"/>
      <c r="R34" s="59">
        <f>SUM(R10:R31)</f>
        <v>26.800000000000004</v>
      </c>
    </row>
  </sheetData>
  <sheetProtection password="8BDB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2016-10-25T16:07:11Z</dcterms:modified>
</cp:coreProperties>
</file>