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E31" i="4" l="1"/>
  <c r="C11" i="5" l="1"/>
  <c r="K13" i="8" l="1"/>
  <c r="E45" i="4" l="1"/>
  <c r="E30" i="4"/>
  <c r="I23" i="4"/>
  <c r="I22" i="4"/>
  <c r="L6" i="4" s="1"/>
  <c r="I19" i="4"/>
  <c r="G13" i="8"/>
  <c r="E8" i="4"/>
  <c r="E7" i="4"/>
  <c r="E9" i="4"/>
  <c r="F50" i="4"/>
  <c r="D50" i="4"/>
  <c r="C50" i="4"/>
  <c r="F49" i="4"/>
  <c r="D49" i="4"/>
  <c r="C49" i="4"/>
  <c r="F48" i="4"/>
  <c r="D48" i="4"/>
  <c r="C48" i="4"/>
  <c r="F47" i="4"/>
  <c r="D47" i="4"/>
  <c r="C47" i="4"/>
  <c r="F46" i="4"/>
  <c r="D46" i="4"/>
  <c r="C46" i="4"/>
  <c r="D45" i="4"/>
  <c r="C45" i="4"/>
  <c r="F44" i="4"/>
  <c r="D44" i="4"/>
  <c r="C44" i="4"/>
  <c r="F43" i="4"/>
  <c r="D43" i="4"/>
  <c r="C43" i="4"/>
  <c r="F42" i="4"/>
  <c r="D42" i="4"/>
  <c r="C42" i="4"/>
  <c r="F41" i="4"/>
  <c r="D41" i="4"/>
  <c r="C41" i="4"/>
  <c r="F40" i="4"/>
  <c r="D40" i="4"/>
  <c r="C40" i="4"/>
  <c r="F39" i="4"/>
  <c r="D39" i="4"/>
  <c r="C39" i="4"/>
  <c r="F38" i="4"/>
  <c r="D38" i="4"/>
  <c r="C38" i="4"/>
  <c r="F37" i="4"/>
  <c r="D37" i="4"/>
  <c r="C37" i="4"/>
  <c r="F36" i="4"/>
  <c r="D36" i="4"/>
  <c r="C36" i="4"/>
  <c r="F35" i="4"/>
  <c r="D35" i="4"/>
  <c r="C35" i="4"/>
  <c r="F34" i="4"/>
  <c r="D34" i="4"/>
  <c r="C34" i="4"/>
  <c r="F33" i="4"/>
  <c r="D33" i="4"/>
  <c r="C29" i="4"/>
  <c r="C28" i="4"/>
  <c r="C33" i="4"/>
  <c r="F32" i="4"/>
  <c r="D32" i="4"/>
  <c r="C32" i="4"/>
  <c r="F31" i="4"/>
  <c r="D31" i="4"/>
  <c r="C31" i="4"/>
  <c r="C30" i="4"/>
  <c r="F29" i="4"/>
  <c r="F28" i="4"/>
  <c r="D29" i="4"/>
  <c r="D28" i="4"/>
  <c r="I20" i="4"/>
  <c r="E10" i="4"/>
  <c r="R88" i="8"/>
  <c r="P88" i="8"/>
  <c r="N88" i="8"/>
  <c r="P87" i="8"/>
  <c r="P83" i="8"/>
  <c r="N83" i="8"/>
  <c r="P81" i="8"/>
  <c r="N78" i="8"/>
  <c r="N74" i="8"/>
  <c r="R67" i="8"/>
  <c r="N67" i="8"/>
  <c r="R63" i="8"/>
  <c r="N63" i="8"/>
  <c r="R61" i="8"/>
  <c r="N61" i="8"/>
  <c r="R56" i="8"/>
  <c r="P56" i="8"/>
  <c r="R54" i="8"/>
  <c r="P54" i="8"/>
  <c r="N54" i="8"/>
  <c r="P50" i="8"/>
  <c r="N50" i="8"/>
  <c r="P46" i="8"/>
  <c r="N46" i="8"/>
  <c r="R43" i="8"/>
  <c r="N43" i="8"/>
  <c r="R39" i="8"/>
  <c r="P39" i="8"/>
  <c r="N34" i="8"/>
  <c r="P29" i="8"/>
  <c r="N29" i="8"/>
  <c r="N26" i="8"/>
  <c r="R24" i="8"/>
  <c r="P24" i="8"/>
  <c r="N24" i="8"/>
  <c r="N20" i="8"/>
  <c r="P13" i="8"/>
  <c r="N15" i="8"/>
  <c r="N13" i="8"/>
  <c r="F86" i="8"/>
  <c r="J87" i="8"/>
  <c r="F83" i="8"/>
  <c r="J85" i="8"/>
  <c r="F81" i="8"/>
  <c r="J81" i="8"/>
  <c r="F78" i="8"/>
  <c r="F74" i="8"/>
  <c r="J77" i="8"/>
  <c r="F67" i="8"/>
  <c r="J68" i="8"/>
  <c r="F63" i="8"/>
  <c r="J64" i="8"/>
  <c r="F61" i="8"/>
  <c r="J62" i="8"/>
  <c r="F56" i="8"/>
  <c r="J59" i="8"/>
  <c r="F54" i="8"/>
  <c r="J55" i="8"/>
  <c r="F50" i="8"/>
  <c r="J50" i="8"/>
  <c r="F46" i="8"/>
  <c r="J49" i="8"/>
  <c r="F43" i="8"/>
  <c r="J43" i="8"/>
  <c r="F39" i="8"/>
  <c r="J42" i="8"/>
  <c r="F34" i="8"/>
  <c r="J35" i="8"/>
  <c r="F29" i="8"/>
  <c r="J33" i="8"/>
  <c r="F26" i="8"/>
  <c r="J28" i="8"/>
  <c r="J27" i="8"/>
  <c r="F24" i="8"/>
  <c r="F20" i="8"/>
  <c r="J23" i="8"/>
  <c r="F13" i="8"/>
  <c r="G86" i="8"/>
  <c r="G83" i="8"/>
  <c r="J82" i="8"/>
  <c r="G81" i="8"/>
  <c r="J79" i="8"/>
  <c r="J78" i="8"/>
  <c r="G78" i="8"/>
  <c r="K78" i="8"/>
  <c r="E47" i="4"/>
  <c r="J76" i="8"/>
  <c r="J75" i="8"/>
  <c r="J74" i="8"/>
  <c r="G74" i="8"/>
  <c r="G72" i="8"/>
  <c r="J70" i="8"/>
  <c r="J69" i="8"/>
  <c r="J67" i="8"/>
  <c r="G67" i="8"/>
  <c r="J66" i="8"/>
  <c r="J65" i="8"/>
  <c r="J63" i="8"/>
  <c r="G63" i="8"/>
  <c r="J61" i="8"/>
  <c r="G61" i="8"/>
  <c r="K61" i="8" s="1"/>
  <c r="E42" i="4" s="1"/>
  <c r="J57" i="8"/>
  <c r="J56" i="8"/>
  <c r="G56" i="8"/>
  <c r="K56" i="8"/>
  <c r="E41" i="4"/>
  <c r="J54" i="8"/>
  <c r="G54" i="8"/>
  <c r="K54" i="8" s="1"/>
  <c r="N40" i="4" s="1"/>
  <c r="G50" i="8"/>
  <c r="J46" i="8"/>
  <c r="G46" i="8"/>
  <c r="K46" i="8"/>
  <c r="E38" i="4"/>
  <c r="J44" i="8"/>
  <c r="G43" i="8"/>
  <c r="J41" i="8"/>
  <c r="J40" i="8"/>
  <c r="J39" i="8"/>
  <c r="G39" i="8"/>
  <c r="J37" i="8"/>
  <c r="J36" i="8"/>
  <c r="G34" i="8"/>
  <c r="J30" i="8"/>
  <c r="G29" i="8"/>
  <c r="J26" i="8"/>
  <c r="J25" i="8"/>
  <c r="J24" i="8"/>
  <c r="J22" i="8"/>
  <c r="J21" i="8"/>
  <c r="J20" i="8"/>
  <c r="J15" i="8"/>
  <c r="J14" i="8"/>
  <c r="J13" i="8"/>
  <c r="J16" i="8"/>
  <c r="G26" i="8"/>
  <c r="K26" i="8"/>
  <c r="E33" i="4"/>
  <c r="K81" i="8"/>
  <c r="E48" i="4"/>
  <c r="K39" i="8"/>
  <c r="E36" i="4"/>
  <c r="K50" i="8"/>
  <c r="E39" i="4"/>
  <c r="K63" i="8"/>
  <c r="E43" i="4"/>
  <c r="K67" i="8"/>
  <c r="E44" i="4"/>
  <c r="K43" i="8"/>
  <c r="E37" i="4"/>
  <c r="K74" i="8"/>
  <c r="E46" i="4"/>
  <c r="J86" i="8"/>
  <c r="K86" i="8"/>
  <c r="E50" i="4"/>
  <c r="J83" i="8"/>
  <c r="K83" i="8"/>
  <c r="E49" i="4"/>
  <c r="J84" i="8"/>
  <c r="J58" i="8"/>
  <c r="J51" i="8"/>
  <c r="J52" i="8"/>
  <c r="J47" i="8"/>
  <c r="J48" i="8"/>
  <c r="J45" i="8"/>
  <c r="J34" i="8"/>
  <c r="K34" i="8"/>
  <c r="E35" i="4"/>
  <c r="J31" i="8"/>
  <c r="J32" i="8"/>
  <c r="J29" i="8"/>
  <c r="K29" i="8"/>
  <c r="E34" i="4"/>
  <c r="G24" i="8"/>
  <c r="K24" i="8"/>
  <c r="E32" i="4"/>
  <c r="G20" i="8"/>
  <c r="K20" i="8"/>
  <c r="G18" i="8"/>
  <c r="G15" i="8"/>
  <c r="F15" i="8"/>
  <c r="E28" i="4"/>
  <c r="I21" i="4" s="1"/>
  <c r="K15" i="8"/>
  <c r="E29" i="4"/>
  <c r="K88" i="8"/>
  <c r="I18" i="4"/>
  <c r="L11" i="4" l="1"/>
  <c r="E40" i="4"/>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avian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a nest box that provides nesting habitat for cavity-nesting birds and that was installed as part of the project) OR the applicant described how this habitat need is met elsewhere on-site or on a nearby property.</t>
        </r>
        <r>
          <rPr>
            <sz val="9"/>
            <color indexed="81"/>
            <rFont val="Tahoma"/>
            <family val="2"/>
          </rPr>
          <t xml:space="preserve">
</t>
        </r>
      </text>
    </comment>
    <comment ref="K34" authorId="0">
      <text>
        <r>
          <rPr>
            <sz val="11"/>
            <color indexed="81"/>
            <rFont val="Open Sans"/>
            <family val="2"/>
          </rPr>
          <t xml:space="preserve">A threat will be a regional or site-specific threat to the target species of concern. Examples of threats to avian species include: predation by invasive or feral species, disease, unsustainable or illegal hunting/fishing or bycatch, harassment, disturbance of nesting sites, and illegal wildlife trade. 
By addressing a specific threat, the applicant seeks to reduce or eliminate the impact of that threat on the avian species.
</t>
        </r>
        <r>
          <rPr>
            <sz val="9"/>
            <color indexed="81"/>
            <rFont val="Tahoma"/>
            <family val="2"/>
          </rPr>
          <t xml:space="preserve">
</t>
        </r>
      </text>
    </comment>
    <comment ref="K40" authorId="0">
      <text>
        <r>
          <rPr>
            <sz val="11"/>
            <color indexed="81"/>
            <rFont val="Open Sans"/>
            <family val="2"/>
          </rPr>
          <t xml:space="preserve">Harmful design considerations for birds might include planting invasive species, installing nest boxes in an area of the site where birds will likely be harmed by site operations, etc.
Examples of projects that incorporate both good and flawed design considerations include: planting both native and non-native species, and installing nest boxes without predator guards. 
Projects with design considerations that are entirely valid and valuable might include planting 100% native or mostly native species that is modeled on a particular native plant community used by birds,  choosing the right location for birds’ habitat needs and safety, etc.
</t>
        </r>
        <r>
          <rPr>
            <sz val="9"/>
            <color indexed="81"/>
            <rFont val="Tahoma"/>
            <family val="2"/>
          </rPr>
          <t xml:space="preserve">
</t>
        </r>
      </text>
    </comment>
    <comment ref="K48" authorId="0">
      <text>
        <r>
          <rPr>
            <sz val="11"/>
            <color indexed="81"/>
            <rFont val="Open Sans"/>
            <family val="2"/>
          </rPr>
          <t>See the definition of adaptive management in the Glossary.</t>
        </r>
        <r>
          <rPr>
            <sz val="9"/>
            <color indexed="81"/>
            <rFont val="Tahoma"/>
            <family val="2"/>
          </rPr>
          <t xml:space="preserve">
</t>
        </r>
      </text>
    </comment>
    <comment ref="K6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7" authorId="0">
      <text>
        <r>
          <rPr>
            <sz val="11"/>
            <color indexed="81"/>
            <rFont val="Open Sans"/>
            <family val="2"/>
          </rPr>
          <t xml:space="preserve">A relevant monitoring protocol makes sense for the project type (e.g. a monitoring protocol or plan for an avian project that measures avian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6"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avian habitat is successfully attracting the target bird species, and if not, whether plantings or other features can be added to do so.</t>
        </r>
        <r>
          <rPr>
            <sz val="9"/>
            <color indexed="81"/>
            <rFont val="Tahoma"/>
            <family val="2"/>
          </rPr>
          <t xml:space="preserve">
</t>
        </r>
      </text>
    </comment>
    <comment ref="K138"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<sst xmlns="http://schemas.openxmlformats.org/spreadsheetml/2006/main" count="359" uniqueCount="278">
  <si>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</si>
  <si>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</si>
  <si>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</si>
  <si>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</si>
  <si>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</si>
  <si>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</si>
  <si>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</si>
  <si>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</si>
  <si>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</si>
  <si>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</si>
  <si>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</si>
  <si>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</si>
  <si>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</si>
  <si>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</si>
  <si>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</si>
  <si>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</si>
  <si>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</si>
  <si>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</si>
  <si>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</si>
  <si>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</si>
  <si>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</si>
  <si>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</si>
  <si>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</si>
  <si>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</si>
  <si>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</si>
  <si>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</si>
  <si>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</si>
  <si>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</si>
  <si>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</si>
  <si>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</si>
  <si>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</si>
  <si>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</si>
  <si>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</si>
  <si>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</si>
  <si>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</si>
  <si>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</si>
  <si>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</si>
  <si>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Does the project include project-relevant baseline documentation of the species or indicators of species?</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</si>
  <si>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</si>
  <si>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</si>
  <si>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</si>
  <si>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</si>
  <si>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</si>
  <si>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1 = Mid-project baseline collected</t>
  </si>
  <si>
    <t>2 = Initial baseline data collected</t>
  </si>
  <si>
    <t>0 = No monitoring plan or protocol. Or, monitoring protocol is not relevant</t>
  </si>
  <si>
    <t>To what level is monitoring implemented?</t>
  </si>
  <si>
    <r>
      <t xml:space="preserve">1 = Evaluation provided </t>
    </r>
    <r>
      <rPr>
        <i/>
        <sz val="11"/>
        <rFont val="Open Sans"/>
        <family val="2"/>
      </rPr>
      <t>(do not take into account how correct the evaluation is)</t>
    </r>
  </si>
  <si>
    <t>2 = Use results of evaluation to create next steps for the project</t>
  </si>
  <si>
    <t>3 = Ongoing regular use of technical advice (at least once per year)</t>
  </si>
  <si>
    <t>How long has the project been on the ground?</t>
  </si>
  <si>
    <r>
      <t xml:space="preserve">4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</si>
  <si>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</si>
  <si>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</si>
  <si>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</si>
  <si>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</si>
  <si>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</si>
  <si>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</si>
  <si>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</si>
  <si>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</si>
  <si>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</si>
  <si>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</si>
  <si>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</si>
  <si>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</si>
  <si>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Habitat needs addressed = breeding, wintering, migratory stopover, foraging, roosting, other.</t>
  </si>
  <si>
    <t>0 = Harmful or no design considerations for the features for avian species (or renewal with no new features)</t>
  </si>
  <si>
    <t xml:space="preserve">Does the project address multiple habitat needs? </t>
  </si>
  <si>
    <t>0 = Project started less than one breeding season ago (not long enough to have a measureable conservation outcome)</t>
  </si>
  <si>
    <t>1 = At least one habitat need addressed(1-2)</t>
  </si>
  <si>
    <t>2 = Half of habitat needs addressed (=3)</t>
  </si>
  <si>
    <t>3 = More than half/majority of habitat needs are addressed (4+)</t>
  </si>
  <si>
    <t>Does the project address a specific threat to birds?</t>
  </si>
  <si>
    <t>1 = Taking an action to target a specific threat</t>
  </si>
  <si>
    <t>0 = Not targeting a specific threat, or no action taken to target a specific threat, or not answered</t>
  </si>
  <si>
    <t>Is the population being managed in an appropriate manner?</t>
  </si>
  <si>
    <t>0 = Not directly managing the population or harming the population through management</t>
  </si>
  <si>
    <t>1 = Managing the population with no plan submitted</t>
  </si>
  <si>
    <t>2 = Managing the population with an appropriate plan</t>
  </si>
  <si>
    <t>3 = Managing the population with an appropriate scientifically rigorous plan</t>
  </si>
  <si>
    <t>2 = All design considerations valid and valuable to avian species</t>
  </si>
  <si>
    <t>Does the project tie to a corporate level commitment to avian species?</t>
  </si>
  <si>
    <t>Population management efforts are only evaluated if they are designed to maintain or improve the population.</t>
  </si>
  <si>
    <t>2 = Monitoring protocol that is both relevant and scientifically rigorous</t>
  </si>
  <si>
    <t>Does the project include a scientifically rigorous, relevant monitoring protocol?</t>
  </si>
  <si>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</si>
  <si>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</si>
  <si>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t>
  </si>
  <si>
    <t>1 = Part of a named or known set of habitat patches or corridors where the species exists or is found</t>
  </si>
  <si>
    <t>2 = Adds to existing habitat by connecting adjacent properties' habitat for that species</t>
  </si>
  <si>
    <t>3 = Creates a connection between fragmented habitats to provide a large contiguous habitat area that would otherwise be unavailable</t>
  </si>
  <si>
    <t>Is the project designed to connect habitat of targeted birds on nearby lands?</t>
  </si>
  <si>
    <t>0 = No, or no alignment described</t>
  </si>
  <si>
    <t>1 = Yes, with alignment described</t>
  </si>
  <si>
    <t>Is the project locally appropriate by targeting native species?</t>
  </si>
  <si>
    <t>0 = Not targeting appropriate native species</t>
  </si>
  <si>
    <t>1 = Targeting appropriate native species</t>
  </si>
  <si>
    <t>Score = Number of years greater than zero (an entry with partial years is acceptable)</t>
  </si>
  <si>
    <t>Threat reduction</t>
  </si>
  <si>
    <t>Locally appropriate</t>
  </si>
  <si>
    <t>Plan or protocol</t>
  </si>
  <si>
    <t>31.1.1</t>
  </si>
  <si>
    <t>31.2.1</t>
  </si>
  <si>
    <t>31.2.2</t>
  </si>
  <si>
    <t>Connect to habitat</t>
  </si>
  <si>
    <t>Connect to high-priority conservation area</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</si>
  <si>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</si>
  <si>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</si>
  <si>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</si>
  <si>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</si>
  <si>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r>
      <rPr>
        <sz val="11"/>
        <rFont val="Open Sans"/>
        <family val="2"/>
      </rPr>
      <t xml:space="preserve">1 = Alignment with a general plan (not avian specific), or an </t>
    </r>
    <r>
      <rPr>
        <sz val="11"/>
        <color theme="1"/>
        <rFont val="Open sans"/>
        <family val="2"/>
      </rPr>
      <t>initiative (without a specific plan). Example of both types: State Wildlife Action Plan (SWAP), migratory pathway</t>
    </r>
  </si>
  <si>
    <t>2 = Managed in accordance with an established avian specific plan that includes the targeted species</t>
  </si>
  <si>
    <r>
      <t>Does the project demonstrate success through a third pa</t>
    </r>
    <r>
      <rPr>
        <b/>
        <sz val="11"/>
        <rFont val="Open Sans"/>
        <family val="2"/>
      </rPr>
      <t>rty avian</t>
    </r>
    <r>
      <rPr>
        <b/>
        <sz val="11"/>
        <color theme="1"/>
        <rFont val="Open Sans"/>
        <family val="2"/>
      </rPr>
      <t xml:space="preserve"> certification that meet WHC criteria</t>
    </r>
    <r>
      <rPr>
        <b/>
        <sz val="11"/>
        <color theme="1"/>
        <rFont val="Open Sans"/>
        <family val="2"/>
      </rPr>
      <t>?</t>
    </r>
  </si>
  <si>
    <t>Population management</t>
  </si>
  <si>
    <t>31.1.2</t>
  </si>
  <si>
    <t>Employee Participation</t>
  </si>
  <si>
    <t>Other Participants</t>
  </si>
  <si>
    <t>Scope</t>
  </si>
  <si>
    <t>Objective</t>
  </si>
  <si>
    <t>Is there a stated conservation objective?</t>
  </si>
  <si>
    <t>Regulatory Requirements</t>
  </si>
  <si>
    <t>Does the project exceed regulatory requirements?</t>
  </si>
  <si>
    <t>31.Q.2</t>
  </si>
  <si>
    <t>Stated conservation objective</t>
  </si>
  <si>
    <t>Exceeds regulatory requirements</t>
  </si>
  <si>
    <t>1a, 1b</t>
  </si>
  <si>
    <t>11b, 11b1, 11b2</t>
  </si>
  <si>
    <t>Reviewer's Comments:</t>
  </si>
  <si>
    <t>Habitat--Avian project theme</t>
  </si>
  <si>
    <t>Organization:</t>
  </si>
  <si>
    <t>Subsidiary:</t>
  </si>
  <si>
    <t>Program:</t>
  </si>
  <si>
    <t xml:space="preserve">Project name: </t>
  </si>
  <si>
    <t>Project scoring</t>
  </si>
  <si>
    <t>Application question</t>
  </si>
  <si>
    <t>Scoring question</t>
  </si>
  <si>
    <r>
      <t xml:space="preserve">Application question
</t>
    </r>
    <r>
      <rPr>
        <sz val="11"/>
        <color theme="1"/>
        <rFont val="Open sans"/>
        <family val="2"/>
      </rPr>
      <t>5</t>
    </r>
  </si>
  <si>
    <r>
      <t xml:space="preserve">Scoring question
</t>
    </r>
    <r>
      <rPr>
        <sz val="11"/>
        <color theme="1"/>
        <rFont val="Open sans"/>
        <family val="2"/>
      </rPr>
      <t>31.1.1</t>
    </r>
  </si>
  <si>
    <r>
      <t xml:space="preserve">Scoring question
</t>
    </r>
    <r>
      <rPr>
        <sz val="11"/>
        <color theme="1"/>
        <rFont val="Open sans"/>
        <family val="2"/>
      </rPr>
      <t>31.2.1</t>
    </r>
  </si>
  <si>
    <r>
      <t xml:space="preserve">
Application question
</t>
    </r>
    <r>
      <rPr>
        <sz val="11"/>
        <color theme="1"/>
        <rFont val="Open sans"/>
        <family val="2"/>
      </rPr>
      <t>8, 8a1, 8a2, 8a3</t>
    </r>
  </si>
  <si>
    <r>
      <rPr>
        <b/>
        <sz val="11"/>
        <color theme="1"/>
        <rFont val="Open Sans"/>
        <family val="2"/>
      </rPr>
      <t>Application question</t>
    </r>
    <r>
      <rPr>
        <sz val="11"/>
        <color theme="1"/>
        <rFont val="Open sans"/>
        <family val="2"/>
      </rPr>
      <t xml:space="preserve">
10, 10a, 10b</t>
    </r>
  </si>
  <si>
    <r>
      <rPr>
        <b/>
        <sz val="11"/>
        <color theme="1"/>
        <rFont val="Open Sans"/>
        <family val="2"/>
      </rPr>
      <t>Scoring question</t>
    </r>
    <r>
      <rPr>
        <sz val="11"/>
        <color theme="1"/>
        <rFont val="Open sans"/>
        <family val="2"/>
      </rPr>
      <t xml:space="preserve">
31.2.3</t>
    </r>
  </si>
  <si>
    <r>
      <rPr>
        <b/>
        <sz val="11"/>
        <color theme="1"/>
        <rFont val="Open Sans"/>
        <family val="2"/>
      </rPr>
      <t>Scoring question</t>
    </r>
    <r>
      <rPr>
        <sz val="11"/>
        <color theme="1"/>
        <rFont val="Open sans"/>
        <family val="2"/>
      </rPr>
      <t xml:space="preserve">
31.2.4</t>
    </r>
  </si>
  <si>
    <r>
      <rPr>
        <b/>
        <sz val="11"/>
        <color theme="1"/>
        <rFont val="Open Sans"/>
        <family val="2"/>
      </rPr>
      <t xml:space="preserve">
Application question</t>
    </r>
    <r>
      <rPr>
        <sz val="11"/>
        <color theme="1"/>
        <rFont val="Open sans"/>
        <family val="2"/>
      </rPr>
      <t xml:space="preserve">
11a, 11a1, 11c, 11c1, 11c2
</t>
    </r>
  </si>
  <si>
    <r>
      <rPr>
        <b/>
        <sz val="11"/>
        <color theme="1"/>
        <rFont val="Open Sans"/>
        <family val="2"/>
      </rPr>
      <t>Scoring question</t>
    </r>
    <r>
      <rPr>
        <sz val="11"/>
        <color theme="1"/>
        <rFont val="Open sans"/>
        <family val="2"/>
      </rPr>
      <t xml:space="preserve">
31.2.5</t>
    </r>
  </si>
  <si>
    <r>
      <rPr>
        <b/>
        <sz val="11"/>
        <color theme="1"/>
        <rFont val="Open Sans"/>
        <family val="2"/>
      </rPr>
      <t xml:space="preserve">
Application question</t>
    </r>
    <r>
      <rPr>
        <sz val="11"/>
        <color theme="1"/>
        <rFont val="Open sans"/>
        <family val="2"/>
      </rPr>
      <t xml:space="preserve">
11c, 11c1, 11c2
</t>
    </r>
  </si>
  <si>
    <r>
      <t xml:space="preserve">Application question
</t>
    </r>
    <r>
      <rPr>
        <sz val="11"/>
        <color theme="1"/>
        <rFont val="Open sans"/>
        <family val="2"/>
      </rPr>
      <t>12, 12a, 12b</t>
    </r>
  </si>
  <si>
    <r>
      <rPr>
        <b/>
        <sz val="11"/>
        <color theme="1"/>
        <rFont val="Open Sans"/>
        <family val="2"/>
      </rPr>
      <t>Scoring question</t>
    </r>
    <r>
      <rPr>
        <sz val="11"/>
        <color theme="1"/>
        <rFont val="Open sans"/>
        <family val="2"/>
      </rPr>
      <t xml:space="preserve">
31.3.1</t>
    </r>
  </si>
  <si>
    <r>
      <t xml:space="preserve">Application question
</t>
    </r>
    <r>
      <rPr>
        <sz val="11"/>
        <color theme="1"/>
        <rFont val="Open sans"/>
        <family val="2"/>
      </rPr>
      <t>13, 13a, 13b</t>
    </r>
  </si>
  <si>
    <r>
      <rPr>
        <b/>
        <sz val="11"/>
        <color theme="1"/>
        <rFont val="Open Sans"/>
        <family val="2"/>
      </rPr>
      <t>Scoring question</t>
    </r>
    <r>
      <rPr>
        <sz val="11"/>
        <color theme="1"/>
        <rFont val="Open sans"/>
        <family val="2"/>
      </rPr>
      <t xml:space="preserve">
31.3.2</t>
    </r>
  </si>
  <si>
    <r>
      <t xml:space="preserve">Application question
</t>
    </r>
    <r>
      <rPr>
        <sz val="11"/>
        <color theme="1"/>
        <rFont val="Open sans"/>
        <family val="2"/>
      </rPr>
      <t>13, 13a, 13c</t>
    </r>
  </si>
  <si>
    <r>
      <rPr>
        <b/>
        <sz val="11"/>
        <color theme="1"/>
        <rFont val="Open Sans"/>
        <family val="2"/>
      </rPr>
      <t>Scoring question</t>
    </r>
    <r>
      <rPr>
        <sz val="11"/>
        <color theme="1"/>
        <rFont val="Open sans"/>
        <family val="2"/>
      </rPr>
      <t xml:space="preserve">
31.3.3</t>
    </r>
  </si>
  <si>
    <r>
      <t xml:space="preserve">Application question
</t>
    </r>
    <r>
      <rPr>
        <sz val="11"/>
        <color theme="1"/>
        <rFont val="Open sans"/>
        <family val="2"/>
      </rPr>
      <t>13d, 14</t>
    </r>
  </si>
  <si>
    <r>
      <rPr>
        <b/>
        <sz val="11"/>
        <color theme="1"/>
        <rFont val="Open Sans"/>
        <family val="2"/>
      </rPr>
      <t>Scoring question</t>
    </r>
    <r>
      <rPr>
        <sz val="11"/>
        <color theme="1"/>
        <rFont val="Open sans"/>
        <family val="2"/>
      </rPr>
      <t xml:space="preserve">
31.3.4</t>
    </r>
  </si>
  <si>
    <r>
      <rPr>
        <b/>
        <sz val="11"/>
        <color theme="1"/>
        <rFont val="Open Sans"/>
        <family val="2"/>
      </rPr>
      <t>Scoring question</t>
    </r>
    <r>
      <rPr>
        <sz val="11"/>
        <color theme="1"/>
        <rFont val="Open sans"/>
        <family val="2"/>
      </rPr>
      <t xml:space="preserve">
31.4.1</t>
    </r>
  </si>
  <si>
    <r>
      <t xml:space="preserve">
Application question
</t>
    </r>
    <r>
      <rPr>
        <sz val="11"/>
        <color theme="1"/>
        <rFont val="Open sans"/>
        <family val="2"/>
      </rPr>
      <t>15c</t>
    </r>
    <r>
      <rPr>
        <b/>
        <sz val="11"/>
        <color theme="1"/>
        <rFont val="Open Sans"/>
        <family val="2"/>
      </rPr>
      <t xml:space="preserve">
</t>
    </r>
  </si>
  <si>
    <r>
      <t xml:space="preserve">Application question
</t>
    </r>
    <r>
      <rPr>
        <sz val="11"/>
        <color theme="1"/>
        <rFont val="Open sans"/>
        <family val="2"/>
      </rPr>
      <t>15, 15b</t>
    </r>
  </si>
  <si>
    <r>
      <rPr>
        <b/>
        <sz val="11"/>
        <color theme="1"/>
        <rFont val="Open Sans"/>
        <family val="2"/>
      </rPr>
      <t>Scoring question</t>
    </r>
    <r>
      <rPr>
        <sz val="11"/>
        <color theme="1"/>
        <rFont val="Open sans"/>
        <family val="2"/>
      </rPr>
      <t xml:space="preserve">
31.4.2</t>
    </r>
  </si>
  <si>
    <r>
      <t xml:space="preserve">Application question
</t>
    </r>
    <r>
      <rPr>
        <sz val="11"/>
        <color theme="1"/>
        <rFont val="Open sans"/>
        <family val="2"/>
      </rPr>
      <t>16d</t>
    </r>
  </si>
  <si>
    <r>
      <rPr>
        <b/>
        <sz val="11"/>
        <color theme="1"/>
        <rFont val="Open Sans"/>
        <family val="2"/>
      </rPr>
      <t>Scoring question</t>
    </r>
    <r>
      <rPr>
        <sz val="11"/>
        <color theme="1"/>
        <rFont val="Open sans"/>
        <family val="2"/>
      </rPr>
      <t xml:space="preserve">
31.5.1</t>
    </r>
  </si>
  <si>
    <r>
      <t xml:space="preserve">Application question
</t>
    </r>
    <r>
      <rPr>
        <sz val="11"/>
        <color theme="1"/>
        <rFont val="Open sans"/>
        <family val="2"/>
      </rPr>
      <t>16, 16c, 16e</t>
    </r>
  </si>
  <si>
    <r>
      <rPr>
        <b/>
        <sz val="11"/>
        <color theme="1"/>
        <rFont val="Open Sans"/>
        <family val="2"/>
      </rPr>
      <t>Scoring question</t>
    </r>
    <r>
      <rPr>
        <sz val="11"/>
        <color theme="1"/>
        <rFont val="Open sans"/>
        <family val="2"/>
      </rPr>
      <t xml:space="preserve">
31.5.2</t>
    </r>
  </si>
  <si>
    <r>
      <rPr>
        <b/>
        <sz val="11"/>
        <color theme="1"/>
        <rFont val="Open Sans"/>
        <family val="2"/>
      </rPr>
      <t>Scoring question</t>
    </r>
    <r>
      <rPr>
        <sz val="11"/>
        <color theme="1"/>
        <rFont val="Open sans"/>
        <family val="2"/>
      </rPr>
      <t xml:space="preserve">
31.5.3</t>
    </r>
  </si>
  <si>
    <r>
      <t xml:space="preserve">
Application question
</t>
    </r>
    <r>
      <rPr>
        <sz val="11"/>
        <color theme="1"/>
        <rFont val="Open sans"/>
        <family val="2"/>
      </rPr>
      <t>16, 16c, 16e, 16f</t>
    </r>
  </si>
  <si>
    <r>
      <t xml:space="preserve">Application question
</t>
    </r>
    <r>
      <rPr>
        <sz val="11"/>
        <color theme="1"/>
        <rFont val="Open sans"/>
        <family val="2"/>
      </rPr>
      <t>17, 17a</t>
    </r>
  </si>
  <si>
    <r>
      <rPr>
        <b/>
        <sz val="11"/>
        <color theme="1"/>
        <rFont val="Open Sans"/>
        <family val="2"/>
      </rPr>
      <t>Scoring question</t>
    </r>
    <r>
      <rPr>
        <sz val="11"/>
        <color theme="1"/>
        <rFont val="Open sans"/>
        <family val="2"/>
      </rPr>
      <t xml:space="preserve">
31.Q.5</t>
    </r>
  </si>
  <si>
    <r>
      <t xml:space="preserve">Application question
</t>
    </r>
    <r>
      <rPr>
        <sz val="11"/>
        <color theme="1"/>
        <rFont val="Open sans"/>
        <family val="2"/>
      </rPr>
      <t>18, 18a</t>
    </r>
  </si>
  <si>
    <r>
      <rPr>
        <b/>
        <sz val="11"/>
        <color theme="1"/>
        <rFont val="Open Sans"/>
        <family val="2"/>
      </rPr>
      <t>Scoring question</t>
    </r>
    <r>
      <rPr>
        <sz val="11"/>
        <color theme="1"/>
        <rFont val="Open sans"/>
        <family val="2"/>
      </rPr>
      <t xml:space="preserve">
31.6.1</t>
    </r>
  </si>
  <si>
    <t xml:space="preserve">Can be adjacent or within a reasonable flight range also known as foraging distance. </t>
  </si>
  <si>
    <r>
      <t xml:space="preserve">Application question
</t>
    </r>
    <r>
      <rPr>
        <sz val="11"/>
        <rFont val="Open Sans"/>
        <family val="2"/>
      </rPr>
      <t>19b, 19b1</t>
    </r>
  </si>
  <si>
    <r>
      <rPr>
        <b/>
        <sz val="11"/>
        <color theme="1"/>
        <rFont val="Open Sans"/>
        <family val="2"/>
      </rPr>
      <t>Scoring question</t>
    </r>
    <r>
      <rPr>
        <sz val="11"/>
        <color theme="1"/>
        <rFont val="Open sans"/>
        <family val="2"/>
      </rPr>
      <t xml:space="preserve">
31.6.2</t>
    </r>
  </si>
  <si>
    <r>
      <t xml:space="preserve">Application question
</t>
    </r>
    <r>
      <rPr>
        <sz val="11"/>
        <color theme="1"/>
        <rFont val="Open sans"/>
        <family val="2"/>
      </rPr>
      <t>19a, 19a1</t>
    </r>
  </si>
  <si>
    <r>
      <rPr>
        <b/>
        <sz val="11"/>
        <color theme="1"/>
        <rFont val="Open Sans"/>
        <family val="2"/>
      </rPr>
      <t>Scoring question</t>
    </r>
    <r>
      <rPr>
        <sz val="11"/>
        <color theme="1"/>
        <rFont val="Open sans"/>
        <family val="2"/>
      </rPr>
      <t xml:space="preserve">
31.7.1</t>
    </r>
  </si>
  <si>
    <r>
      <t xml:space="preserve">
Application question
</t>
    </r>
    <r>
      <rPr>
        <sz val="11"/>
        <color theme="1"/>
        <rFont val="Open sans"/>
        <family val="2"/>
      </rPr>
      <t>19, 19d, 19d1, 19d2</t>
    </r>
  </si>
  <si>
    <r>
      <t xml:space="preserve">Application question
</t>
    </r>
    <r>
      <rPr>
        <sz val="11"/>
        <color theme="1"/>
        <rFont val="Open sans"/>
        <family val="2"/>
      </rPr>
      <t>20, 20a</t>
    </r>
  </si>
  <si>
    <r>
      <rPr>
        <b/>
        <sz val="11"/>
        <color theme="1"/>
        <rFont val="Open Sans"/>
        <family val="2"/>
      </rPr>
      <t>Scoring question</t>
    </r>
    <r>
      <rPr>
        <sz val="11"/>
        <color theme="1"/>
        <rFont val="Open sans"/>
        <family val="2"/>
      </rPr>
      <t xml:space="preserve">
31.7.3</t>
    </r>
  </si>
  <si>
    <t>For any needs counted, they must be locally appropriate for targeted species (e.g.  nesting structures are within the breeding range of species targeted).</t>
  </si>
  <si>
    <t>1 = Good design consideration(s) but with some flaw(s) (e.g.  lack of predator guards on nest boxes, or use of non-native plantings)</t>
  </si>
  <si>
    <t>2 = Regular management performed (e.g.  annual cleaning and repair of next boxes)</t>
  </si>
  <si>
    <t>3 = Frequent (more than once a year) management performed.(e.g.  protecting nesting areas from disturbance during appropriate season)</t>
  </si>
  <si>
    <t>1 = Monitoring protocol that is relevant but not rigorous (e.g.  may not fully protect against bias)</t>
  </si>
  <si>
    <t>3 = adequate monitoring of targeted species AND at least 1 associated factor (e.g.  food sources)</t>
  </si>
  <si>
    <t>Is the project within or adjacent to a designated high priority bird conservation area (e.g.  Important Bird Area)</t>
  </si>
  <si>
    <t xml:space="preserve">REFERENCE </t>
  </si>
  <si>
    <t>Yes</t>
  </si>
  <si>
    <t>No</t>
  </si>
  <si>
    <t>Yes or No</t>
  </si>
  <si>
    <t>1 = One off or intermittent management</t>
  </si>
  <si>
    <t>3 = Initial and new baseline data collected (new referring to added areas or features)</t>
  </si>
  <si>
    <t>What was the depth of employee engagement in the project? (Does not take into account the number of employees engaged.)</t>
  </si>
  <si>
    <t>Project score calculations</t>
  </si>
  <si>
    <t>Question No.</t>
  </si>
  <si>
    <t>Multiple habitat needs</t>
  </si>
  <si>
    <t>31.2.3</t>
  </si>
  <si>
    <t>31.2.4</t>
  </si>
  <si>
    <t>31.2.5</t>
  </si>
  <si>
    <t>31.3.1</t>
  </si>
  <si>
    <t>Baseline documentation</t>
  </si>
  <si>
    <t>31.3.2</t>
  </si>
  <si>
    <t>31.3.3</t>
  </si>
  <si>
    <t>31.3.4</t>
  </si>
  <si>
    <t>31.4.1</t>
  </si>
  <si>
    <t>31.4.2</t>
  </si>
  <si>
    <t>Other participants</t>
  </si>
  <si>
    <t>31.5.1</t>
  </si>
  <si>
    <t>31.5.2</t>
  </si>
  <si>
    <t>31.5.3</t>
  </si>
  <si>
    <t>31.Q.5</t>
  </si>
  <si>
    <t>31.6.1</t>
  </si>
  <si>
    <t>31.6.2</t>
  </si>
  <si>
    <r>
      <rPr>
        <b/>
        <sz val="11"/>
        <color theme="1"/>
        <rFont val="Open Sans"/>
        <family val="2"/>
      </rPr>
      <t>Scoring question</t>
    </r>
    <r>
      <rPr>
        <sz val="11"/>
        <color theme="1"/>
        <rFont val="Open sans"/>
        <family val="2"/>
      </rPr>
      <t xml:space="preserve">
31.7.2</t>
    </r>
  </si>
  <si>
    <t>31.7.1</t>
  </si>
  <si>
    <t>31.7.2</t>
  </si>
  <si>
    <t>31.7.3</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</si>
  <si>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</si>
  <si>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</si>
  <si>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</si>
  <si>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</si>
  <si>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</si>
  <si>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</si>
  <si>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</si>
  <si>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</si>
  <si>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</si>
  <si>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</si>
  <si>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</si>
  <si>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</si>
  <si>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Habitat--Avian Scoring Sheet</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</si>
  <si>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</si>
  <si>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</si>
  <si>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</si>
  <si>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</si>
  <si>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</si>
  <si>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</si>
  <si>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</si>
  <si>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</si>
  <si>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</si>
  <si>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</si>
  <si>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</si>
  <si>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</si>
  <si>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</si>
  <si>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t>Adaptive management</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</si>
  <si>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</si>
  <si>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</si>
  <si>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</si>
  <si>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</si>
  <si>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</si>
  <si>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</si>
  <si>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</si>
  <si>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</si>
  <si>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</si>
  <si>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</si>
  <si>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</si>
  <si>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</si>
  <si>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</si>
  <si>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</si>
  <si>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</si>
  <si>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</si>
  <si>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</si>
  <si>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</si>
  <si>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</si>
  <si>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</si>
  <si>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</si>
  <si>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</si>
  <si>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</si>
  <si>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</si>
  <si>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</si>
  <si>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</si>
  <si>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</si>
  <si>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</si>
  <si>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</si>
  <si>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</si>
  <si>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</si>
  <si>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</si>
  <si>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</si>
  <si>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</si>
  <si>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</si>
  <si>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 xml:space="preserve">For information on the how these scores were calculated, please see </t>
    </r>
    <r>
      <rPr>
        <sz val="11"/>
        <color theme="1"/>
        <rFont val="Open sans"/>
        <family val="2"/>
      </rPr>
      <t>wildlifehc.org.</t>
    </r>
  </si>
  <si>
    <t>For information on the how these scores were calculated, please see wildlifehc.org.</t>
  </si>
  <si>
    <t>Instructions</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</si>
</sst>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9"/>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20"/>
      <color theme="1"/>
      <name val="Open Sans"/>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
      <patternFill patternType="solid">
        <fgColor rgb="FFFFFFFF"/>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s>
  <cellStyleXfs count="1">
    <xf numFmtId="0" fontId="0" fillId="0" borderId="0"/>
  </cellStyleXfs>
  <cellXfs count="540">
    <xf numFmtId="0" fontId="0" fillId="0" borderId="0" xfId="0"/>
    <xf numFmtId="0" fontId="1" fillId="0" borderId="0" xfId="0" applyFont="1"/>
    <xf numFmtId="0" fontId="1" fillId="0" borderId="3" xfId="0" applyFont="1" applyBorder="1"/>
    <xf numFmtId="0" fontId="0" fillId="0" borderId="8" xfId="0" applyBorder="1"/>
    <xf numFmtId="0" fontId="1" fillId="0" borderId="11" xfId="0" applyFont="1" applyBorder="1"/>
    <xf numFmtId="0" fontId="0" fillId="0" borderId="12" xfId="0" applyFill="1" applyBorder="1"/>
    <xf numFmtId="0" fontId="0" fillId="0" borderId="12" xfId="0" applyBorder="1"/>
    <xf numFmtId="0" fontId="0" fillId="0" borderId="13"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1" fillId="0" borderId="6" xfId="0" applyFont="1" applyBorder="1"/>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13" fillId="0" borderId="0" xfId="0" applyFont="1" applyFill="1"/>
    <xf numFmtId="0" fontId="7" fillId="0" borderId="0" xfId="0" applyFont="1" applyFill="1" applyBorder="1" applyAlignment="1"/>
    <xf numFmtId="0" fontId="6" fillId="0" borderId="0" xfId="0" applyFont="1" applyBorder="1" applyAlignment="1">
      <alignment horizontal="right"/>
    </xf>
    <xf numFmtId="0" fontId="8" fillId="0" borderId="11" xfId="0" applyFont="1" applyBorder="1" applyAlignment="1">
      <alignment horizontal="left"/>
    </xf>
    <xf numFmtId="0" fontId="6" fillId="0" borderId="11" xfId="0" applyFont="1" applyBorder="1" applyAlignment="1">
      <alignment horizontal="right"/>
    </xf>
    <xf numFmtId="0" fontId="6" fillId="0" borderId="6" xfId="0" applyFont="1" applyBorder="1" applyAlignment="1">
      <alignment horizontal="right"/>
    </xf>
    <xf numFmtId="0" fontId="6" fillId="0" borderId="8" xfId="0" applyFont="1" applyBorder="1" applyAlignment="1">
      <alignment horizontal="right"/>
    </xf>
    <xf numFmtId="0" fontId="13" fillId="0" borderId="4" xfId="0" applyFont="1" applyFill="1" applyBorder="1" applyAlignment="1">
      <alignment horizontal="left"/>
    </xf>
    <xf numFmtId="0" fontId="4" fillId="0" borderId="0" xfId="0" applyFont="1" applyFill="1" applyBorder="1" applyAlignment="1">
      <alignment horizontal="left" wrapText="1"/>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0" fillId="0" borderId="0" xfId="0" applyFill="1" applyBorder="1"/>
    <xf numFmtId="0" fontId="4" fillId="0" borderId="0" xfId="0" applyFont="1" applyBorder="1" applyAlignment="1">
      <alignment horizontal="left" wrapText="1"/>
    </xf>
    <xf numFmtId="0" fontId="4" fillId="0" borderId="3" xfId="0" applyFont="1" applyFill="1" applyBorder="1"/>
    <xf numFmtId="0" fontId="0" fillId="0" borderId="9" xfId="0" applyBorder="1" applyAlignment="1">
      <alignment horizontal="left" wrapText="1"/>
    </xf>
    <xf numFmtId="0" fontId="16" fillId="0" borderId="0" xfId="0" applyFont="1"/>
    <xf numFmtId="0" fontId="18" fillId="0" borderId="0" xfId="0" applyFont="1"/>
    <xf numFmtId="0" fontId="0" fillId="0" borderId="0" xfId="0" applyAlignment="1"/>
    <xf numFmtId="0" fontId="19" fillId="0" borderId="0" xfId="0" applyFont="1" applyAlignment="1"/>
    <xf numFmtId="0" fontId="1" fillId="0" borderId="1" xfId="0" applyFont="1" applyBorder="1"/>
    <xf numFmtId="0" fontId="0" fillId="3" borderId="1" xfId="0" applyFill="1" applyBorder="1" applyProtection="1">
      <protection locked="0"/>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left"/>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4" fillId="0" borderId="7" xfId="0" applyFont="1" applyFill="1" applyBorder="1" applyAlignment="1">
      <alignment vertical="top"/>
    </xf>
    <xf numFmtId="0" fontId="14" fillId="0" borderId="0" xfId="0" applyFont="1" applyFill="1" applyBorder="1" applyAlignment="1">
      <alignment vertical="top"/>
    </xf>
    <xf numFmtId="0" fontId="14" fillId="0" borderId="8" xfId="0" applyFont="1" applyFill="1" applyBorder="1" applyAlignment="1">
      <alignment vertical="top"/>
    </xf>
    <xf numFmtId="0" fontId="1" fillId="0" borderId="12" xfId="0" applyFont="1" applyBorder="1"/>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0" fillId="0" borderId="9" xfId="0" applyFill="1" applyBorder="1"/>
    <xf numFmtId="0" fontId="8" fillId="0" borderId="5" xfId="0" applyFont="1" applyFill="1" applyBorder="1" applyAlignment="1">
      <alignment horizontal="left" wrapText="1"/>
    </xf>
    <xf numFmtId="0" fontId="8" fillId="0" borderId="0" xfId="0" applyFont="1" applyFill="1" applyBorder="1" applyAlignment="1">
      <alignment horizontal="left" wrapText="1"/>
    </xf>
    <xf numFmtId="0" fontId="13" fillId="0" borderId="0" xfId="0" applyFont="1" applyFill="1" applyBorder="1" applyAlignment="1">
      <alignment horizontal="left" wrapText="1"/>
    </xf>
    <xf numFmtId="0" fontId="7" fillId="0" borderId="9" xfId="0" applyFont="1" applyFill="1" applyBorder="1" applyAlignment="1"/>
    <xf numFmtId="0" fontId="7" fillId="0" borderId="3" xfId="0" applyFont="1" applyFill="1" applyBorder="1" applyAlignment="1"/>
    <xf numFmtId="0" fontId="4" fillId="0" borderId="7" xfId="0" applyFont="1" applyFill="1" applyBorder="1"/>
    <xf numFmtId="0" fontId="4" fillId="0" borderId="0" xfId="0" applyFont="1" applyFill="1" applyBorder="1"/>
    <xf numFmtId="0" fontId="0" fillId="0" borderId="0" xfId="0" applyFill="1" applyBorder="1"/>
    <xf numFmtId="0" fontId="13" fillId="0" borderId="3" xfId="0" applyFont="1" applyFill="1" applyBorder="1" applyAlignment="1">
      <alignment horizontal="left" wrapText="1"/>
    </xf>
    <xf numFmtId="0" fontId="13" fillId="0" borderId="10" xfId="0" applyFont="1" applyFill="1" applyBorder="1" applyAlignment="1">
      <alignment horizontal="left" wrapText="1"/>
    </xf>
    <xf numFmtId="0" fontId="0" fillId="0" borderId="0" xfId="0" applyFill="1" applyBorder="1" applyAlignment="1">
      <alignment horizontal="left" wrapText="1"/>
    </xf>
    <xf numFmtId="0" fontId="14" fillId="0" borderId="14" xfId="0" applyFont="1" applyFill="1" applyBorder="1" applyAlignment="1">
      <alignment vertical="top"/>
    </xf>
    <xf numFmtId="0" fontId="14" fillId="0" borderId="15" xfId="0" applyFont="1" applyFill="1" applyBorder="1" applyAlignment="1">
      <alignment vertical="top"/>
    </xf>
    <xf numFmtId="0" fontId="14" fillId="0" borderId="16" xfId="0" applyFont="1" applyFill="1" applyBorder="1" applyAlignment="1">
      <alignment vertical="top"/>
    </xf>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0" borderId="9" xfId="0" applyBorder="1" applyAlignment="1"/>
    <xf numFmtId="0" fontId="0" fillId="0" borderId="3" xfId="0" applyBorder="1" applyAlignment="1"/>
    <xf numFmtId="0" fontId="5" fillId="0" borderId="0" xfId="0" applyFont="1" applyFill="1" applyBorder="1" applyAlignment="1">
      <alignment horizontal="center" vertical="center" textRotation="90"/>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Fill="1" applyBorder="1" applyAlignment="1" applyProtection="1">
      <alignment horizontal="center" wrapText="1"/>
      <protection locked="0"/>
    </xf>
    <xf numFmtId="0" fontId="6" fillId="0" borderId="12" xfId="0" applyFont="1" applyBorder="1" applyAlignment="1">
      <alignment horizontal="right"/>
    </xf>
    <xf numFmtId="0" fontId="0" fillId="3" borderId="16" xfId="0" applyFill="1" applyBorder="1" applyProtection="1">
      <protection locked="0"/>
    </xf>
    <xf numFmtId="0" fontId="14" fillId="0" borderId="9" xfId="0" applyFont="1" applyFill="1" applyBorder="1" applyAlignment="1">
      <alignment vertical="top"/>
    </xf>
    <xf numFmtId="0" fontId="14" fillId="0" borderId="3" xfId="0" applyFont="1" applyFill="1" applyBorder="1" applyAlignment="1">
      <alignment vertical="top"/>
    </xf>
    <xf numFmtId="0" fontId="14" fillId="0" borderId="10" xfId="0" applyFont="1" applyFill="1" applyBorder="1" applyAlignment="1">
      <alignment vertical="top"/>
    </xf>
    <xf numFmtId="0" fontId="6" fillId="0" borderId="13" xfId="0" applyFont="1" applyFill="1" applyBorder="1" applyAlignment="1">
      <alignment horizontal="right"/>
    </xf>
    <xf numFmtId="0" fontId="0" fillId="0" borderId="10" xfId="0" applyBorder="1" applyAlignment="1">
      <alignment horizontal="left"/>
    </xf>
    <xf numFmtId="0" fontId="5" fillId="0" borderId="0" xfId="0" applyFont="1" applyFill="1" applyBorder="1" applyAlignment="1">
      <alignment vertical="center" textRotation="90" wrapText="1"/>
    </xf>
    <xf numFmtId="0" fontId="0" fillId="0" borderId="0" xfId="0" applyFont="1"/>
    <xf numFmtId="0" fontId="1" fillId="0" borderId="9" xfId="0" applyFont="1" applyBorder="1"/>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0" xfId="0" applyFont="1" applyBorder="1" applyAlignment="1">
      <alignment wrapText="1"/>
    </xf>
    <xf numFmtId="0" fontId="8" fillId="0" borderId="8" xfId="0" applyFont="1" applyFill="1" applyBorder="1" applyAlignment="1">
      <alignment horizontal="left" wrapText="1"/>
    </xf>
    <xf numFmtId="0" fontId="8" fillId="0" borderId="1" xfId="0" applyFont="1" applyBorder="1" applyAlignment="1">
      <alignment horizontal="left"/>
    </xf>
    <xf numFmtId="0" fontId="8" fillId="0" borderId="12" xfId="0" applyFont="1" applyBorder="1" applyAlignment="1">
      <alignment horizontal="right"/>
    </xf>
    <xf numFmtId="0" fontId="1" fillId="0" borderId="7" xfId="0" applyFont="1" applyBorder="1"/>
    <xf numFmtId="0" fontId="8" fillId="0" borderId="0" xfId="0" applyFont="1" applyBorder="1" applyAlignment="1">
      <alignment wrapText="1"/>
    </xf>
    <xf numFmtId="0" fontId="1" fillId="0" borderId="5" xfId="0" applyFont="1" applyBorder="1"/>
    <xf numFmtId="0" fontId="13" fillId="0" borderId="7" xfId="0" applyFont="1" applyFill="1" applyBorder="1" applyAlignment="1">
      <alignment horizontal="left"/>
    </xf>
    <xf numFmtId="0" fontId="1" fillId="0" borderId="8"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6" fillId="0" borderId="13" xfId="0" applyFont="1" applyBorder="1"/>
    <xf numFmtId="0" fontId="0" fillId="0" borderId="11" xfId="0" applyFill="1" applyBorder="1"/>
    <xf numFmtId="0" fontId="0" fillId="0" borderId="16" xfId="0" applyFill="1" applyBorder="1" applyProtection="1">
      <protection locked="0"/>
    </xf>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1" fillId="0" borderId="0" xfId="0" applyFont="1"/>
    <xf numFmtId="0" fontId="21" fillId="0" borderId="0" xfId="0" applyFont="1" applyAlignment="1"/>
    <xf numFmtId="0" fontId="19" fillId="0" borderId="0" xfId="0" applyFont="1" applyFill="1" applyBorder="1" applyAlignment="1">
      <alignment vertical="center"/>
    </xf>
    <xf numFmtId="0" fontId="1" fillId="0" borderId="0" xfId="0" applyFont="1" applyBorder="1" applyAlignment="1">
      <alignment vertical="center"/>
    </xf>
    <xf numFmtId="0" fontId="22" fillId="0" borderId="0" xfId="0" applyFont="1"/>
    <xf numFmtId="0" fontId="1" fillId="12" borderId="14" xfId="0" applyFont="1" applyFill="1" applyBorder="1" applyAlignment="1">
      <alignment vertical="top"/>
    </xf>
    <xf numFmtId="0" fontId="1" fillId="12" borderId="15" xfId="0" applyFont="1" applyFill="1" applyBorder="1" applyAlignment="1">
      <alignment vertical="top" wrapText="1"/>
    </xf>
    <xf numFmtId="0" fontId="1" fillId="12" borderId="15" xfId="0" applyFont="1" applyFill="1" applyBorder="1" applyAlignment="1">
      <alignment vertical="top"/>
    </xf>
    <xf numFmtId="0" fontId="1" fillId="12" borderId="16" xfId="0" applyFont="1" applyFill="1" applyBorder="1" applyAlignment="1">
      <alignment vertical="top" wrapText="1"/>
    </xf>
    <xf numFmtId="0" fontId="22" fillId="0" borderId="0" xfId="0" applyFont="1" applyBorder="1"/>
    <xf numFmtId="0" fontId="22" fillId="0" borderId="5" xfId="0" applyFont="1" applyBorder="1"/>
    <xf numFmtId="0" fontId="22" fillId="0" borderId="0" xfId="0" applyFont="1" applyFill="1" applyBorder="1"/>
    <xf numFmtId="0" fontId="22" fillId="0" borderId="3" xfId="0" applyFont="1" applyBorder="1"/>
    <xf numFmtId="0" fontId="25" fillId="0" borderId="0" xfId="0" applyFont="1" applyBorder="1"/>
    <xf numFmtId="0" fontId="23"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3" fillId="0" borderId="0" xfId="0" applyFont="1" applyBorder="1"/>
    <xf numFmtId="0" fontId="26" fillId="0" borderId="0" xfId="0" applyFont="1" applyBorder="1"/>
    <xf numFmtId="0" fontId="23"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3" fillId="4" borderId="4" xfId="0" applyFont="1" applyFill="1" applyBorder="1"/>
    <xf numFmtId="0" fontId="23" fillId="4" borderId="5" xfId="0" applyFont="1" applyFill="1" applyBorder="1"/>
    <xf numFmtId="0" fontId="22" fillId="4" borderId="5" xfId="0" applyFont="1" applyFill="1" applyBorder="1"/>
    <xf numFmtId="0" fontId="22" fillId="4" borderId="6" xfId="0" applyFont="1" applyFill="1" applyBorder="1"/>
    <xf numFmtId="0" fontId="22" fillId="4" borderId="7" xfId="0" applyFont="1" applyFill="1" applyBorder="1"/>
    <xf numFmtId="0" fontId="22" fillId="4" borderId="0" xfId="0" applyFont="1" applyFill="1" applyBorder="1"/>
    <xf numFmtId="0" fontId="23" fillId="10" borderId="0" xfId="0" applyFont="1" applyFill="1" applyBorder="1" applyAlignment="1">
      <alignment horizontal="right"/>
    </xf>
    <xf numFmtId="0" fontId="22" fillId="0" borderId="0" xfId="0" applyFont="1" applyBorder="1" applyAlignment="1">
      <alignment horizontal="right"/>
    </xf>
    <xf numFmtId="0" fontId="22" fillId="0" borderId="8" xfId="0" applyFont="1" applyBorder="1" applyAlignment="1">
      <alignment horizontal="right"/>
    </xf>
    <xf numFmtId="0" fontId="23" fillId="0" borderId="0" xfId="0" applyFont="1" applyFill="1" applyBorder="1" applyAlignment="1">
      <alignment horizontal="right"/>
    </xf>
    <xf numFmtId="0" fontId="22" fillId="0" borderId="8" xfId="0" applyFont="1" applyBorder="1"/>
    <xf numFmtId="0" fontId="24" fillId="4" borderId="7" xfId="0" applyFont="1" applyFill="1" applyBorder="1"/>
    <xf numFmtId="0" fontId="24" fillId="4" borderId="0" xfId="0" applyFont="1" applyFill="1" applyBorder="1"/>
    <xf numFmtId="0" fontId="23" fillId="5" borderId="7" xfId="0" applyFont="1" applyFill="1" applyBorder="1" applyAlignment="1">
      <alignment horizontal="right"/>
    </xf>
    <xf numFmtId="0" fontId="23" fillId="5" borderId="0" xfId="0" applyFont="1" applyFill="1" applyBorder="1"/>
    <xf numFmtId="0" fontId="22" fillId="5" borderId="0" xfId="0" applyFont="1" applyFill="1" applyBorder="1"/>
    <xf numFmtId="0" fontId="22" fillId="5" borderId="8" xfId="0" applyFont="1" applyFill="1" applyBorder="1"/>
    <xf numFmtId="0" fontId="22" fillId="5" borderId="7" xfId="0" applyFont="1" applyFill="1" applyBorder="1"/>
    <xf numFmtId="0" fontId="23" fillId="7" borderId="7" xfId="0" applyFont="1" applyFill="1" applyBorder="1"/>
    <xf numFmtId="0" fontId="23" fillId="7" borderId="0" xfId="0" applyFont="1" applyFill="1" applyBorder="1"/>
    <xf numFmtId="0" fontId="22" fillId="7" borderId="0" xfId="0" applyFont="1" applyFill="1" applyBorder="1"/>
    <xf numFmtId="0" fontId="22" fillId="7" borderId="8" xfId="0" applyFont="1" applyFill="1" applyBorder="1"/>
    <xf numFmtId="0" fontId="22" fillId="7" borderId="7" xfId="0" applyFont="1" applyFill="1" applyBorder="1"/>
    <xf numFmtId="0" fontId="25" fillId="7" borderId="7" xfId="0" applyFont="1" applyFill="1" applyBorder="1"/>
    <xf numFmtId="0" fontId="25" fillId="7" borderId="0" xfId="0" applyFont="1" applyFill="1" applyBorder="1"/>
    <xf numFmtId="0" fontId="23" fillId="8" borderId="7" xfId="0" applyFont="1" applyFill="1" applyBorder="1"/>
    <xf numFmtId="0" fontId="23" fillId="8" borderId="0" xfId="0" applyFont="1" applyFill="1" applyBorder="1"/>
    <xf numFmtId="0" fontId="22" fillId="8" borderId="0" xfId="0" applyFont="1" applyFill="1" applyBorder="1"/>
    <xf numFmtId="0" fontId="22" fillId="8" borderId="8" xfId="0" applyFont="1" applyFill="1" applyBorder="1"/>
    <xf numFmtId="0" fontId="22" fillId="8" borderId="7" xfId="0" applyFont="1" applyFill="1" applyBorder="1"/>
    <xf numFmtId="0" fontId="23" fillId="6" borderId="7" xfId="0" applyFont="1" applyFill="1" applyBorder="1"/>
    <xf numFmtId="0" fontId="23" fillId="6" borderId="0" xfId="0" applyFont="1" applyFill="1" applyBorder="1"/>
    <xf numFmtId="0" fontId="22" fillId="6" borderId="0" xfId="0" applyFont="1" applyFill="1" applyBorder="1"/>
    <xf numFmtId="0" fontId="22" fillId="6" borderId="8" xfId="0" applyFont="1" applyFill="1" applyBorder="1"/>
    <xf numFmtId="0" fontId="22" fillId="6" borderId="7" xfId="0" applyFont="1" applyFill="1" applyBorder="1"/>
    <xf numFmtId="0" fontId="23" fillId="4" borderId="7" xfId="0" applyFont="1" applyFill="1" applyBorder="1"/>
    <xf numFmtId="0" fontId="23" fillId="4" borderId="0" xfId="0" applyFont="1" applyFill="1" applyBorder="1"/>
    <xf numFmtId="0" fontId="23" fillId="4" borderId="8" xfId="0" applyFont="1" applyFill="1" applyBorder="1"/>
    <xf numFmtId="0" fontId="23" fillId="5" borderId="8" xfId="0" applyFont="1" applyFill="1" applyBorder="1"/>
    <xf numFmtId="0" fontId="23" fillId="14" borderId="7" xfId="0" applyFont="1" applyFill="1" applyBorder="1"/>
    <xf numFmtId="0" fontId="23" fillId="14" borderId="0" xfId="0" applyFont="1" applyFill="1" applyBorder="1"/>
    <xf numFmtId="0" fontId="22" fillId="14" borderId="0" xfId="0" applyFont="1" applyFill="1" applyBorder="1"/>
    <xf numFmtId="0" fontId="22" fillId="14" borderId="8" xfId="0" applyFont="1" applyFill="1" applyBorder="1"/>
    <xf numFmtId="0" fontId="22" fillId="14" borderId="7" xfId="0" applyFont="1" applyFill="1" applyBorder="1"/>
    <xf numFmtId="0" fontId="22" fillId="14" borderId="0" xfId="0" applyFont="1" applyFill="1" applyBorder="1" applyAlignment="1">
      <alignment wrapText="1"/>
    </xf>
    <xf numFmtId="0" fontId="23" fillId="7" borderId="8" xfId="0" applyFont="1" applyFill="1" applyBorder="1"/>
    <xf numFmtId="0" fontId="23" fillId="0" borderId="13" xfId="0" applyFont="1" applyBorder="1"/>
    <xf numFmtId="0" fontId="23"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2" fillId="10" borderId="2" xfId="0" applyFont="1" applyFill="1" applyBorder="1"/>
    <xf numFmtId="0" fontId="1" fillId="0" borderId="11" xfId="0" applyFont="1" applyFill="1" applyBorder="1" applyAlignment="1">
      <alignment wrapText="1"/>
    </xf>
    <xf numFmtId="0" fontId="22" fillId="0" borderId="12" xfId="0" applyFont="1" applyBorder="1"/>
    <xf numFmtId="0" fontId="22" fillId="2" borderId="12" xfId="0" applyFont="1" applyFill="1" applyBorder="1"/>
    <xf numFmtId="0" fontId="22" fillId="0" borderId="13" xfId="0" applyFont="1" applyBorder="1"/>
    <xf numFmtId="0" fontId="22" fillId="2" borderId="13" xfId="0" applyFont="1" applyFill="1" applyBorder="1"/>
    <xf numFmtId="0" fontId="22" fillId="0" borderId="7" xfId="0" applyFont="1" applyBorder="1"/>
    <xf numFmtId="0" fontId="22" fillId="2" borderId="0" xfId="0" applyFont="1" applyFill="1" applyBorder="1"/>
    <xf numFmtId="0" fontId="22" fillId="2" borderId="8" xfId="0" applyFont="1" applyFill="1" applyBorder="1"/>
    <xf numFmtId="0" fontId="22" fillId="0" borderId="7" xfId="0" applyFont="1" applyFill="1" applyBorder="1"/>
    <xf numFmtId="0" fontId="23" fillId="5" borderId="7" xfId="0" applyFont="1" applyFill="1" applyBorder="1"/>
    <xf numFmtId="0" fontId="22" fillId="0" borderId="9" xfId="0" applyFont="1" applyFill="1" applyBorder="1"/>
    <xf numFmtId="0" fontId="22"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2" fillId="4" borderId="1" xfId="0" applyFont="1" applyFill="1" applyBorder="1" applyAlignment="1">
      <alignment horizontal="left"/>
    </xf>
    <xf numFmtId="0" fontId="12"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1" xfId="0" applyFont="1" applyBorder="1" applyAlignment="1">
      <alignment vertical="center"/>
    </xf>
    <xf numFmtId="14" fontId="0" fillId="0" borderId="0" xfId="0" applyNumberFormat="1" applyFill="1" applyBorder="1" applyAlignment="1"/>
    <xf numFmtId="0" fontId="0" fillId="0" borderId="7" xfId="0" applyBorder="1" applyAlignment="1">
      <alignment horizontal="center" wrapText="1"/>
    </xf>
    <xf numFmtId="0" fontId="0" fillId="0" borderId="0" xfId="0" applyBorder="1" applyAlignment="1">
      <alignment horizontal="center" wrapText="1"/>
    </xf>
    <xf numFmtId="0" fontId="5" fillId="0" borderId="0" xfId="0" applyFont="1" applyFill="1" applyBorder="1" applyAlignment="1">
      <alignment horizontal="center" vertical="center" textRotation="90"/>
    </xf>
    <xf numFmtId="0" fontId="0" fillId="0" borderId="0" xfId="0"/>
    <xf numFmtId="0" fontId="1" fillId="2" borderId="11" xfId="0" applyFont="1" applyFill="1" applyBorder="1" applyAlignment="1">
      <alignment wrapText="1"/>
    </xf>
    <xf numFmtId="0" fontId="0" fillId="0" borderId="0" xfId="0"/>
    <xf numFmtId="0" fontId="1" fillId="15" borderId="20" xfId="0" applyFont="1" applyFill="1" applyBorder="1" applyAlignment="1">
      <alignment horizontal="center" vertical="center"/>
    </xf>
    <xf numFmtId="0" fontId="1" fillId="15" borderId="0" xfId="0" applyFont="1" applyFill="1" applyBorder="1" applyAlignment="1">
      <alignment horizontal="center" vertical="center"/>
    </xf>
    <xf numFmtId="0" fontId="0" fillId="0" borderId="0" xfId="0"/>
    <xf numFmtId="0" fontId="28" fillId="0" borderId="0" xfId="0" applyFont="1" applyAlignment="1">
      <alignment vertical="center"/>
    </xf>
    <xf numFmtId="0" fontId="29" fillId="0" borderId="0" xfId="0" applyFont="1" applyAlignment="1">
      <alignment vertical="center"/>
    </xf>
    <xf numFmtId="0" fontId="31" fillId="0" borderId="0" xfId="0" applyFont="1" applyAlignment="1">
      <alignment vertical="center"/>
    </xf>
    <xf numFmtId="0" fontId="28" fillId="0" borderId="0" xfId="0" applyFont="1" applyAlignment="1">
      <alignment horizontal="left" vertical="center" indent="6"/>
    </xf>
    <xf numFmtId="0" fontId="33" fillId="0" borderId="0" xfId="0" applyFont="1" applyAlignment="1">
      <alignment vertical="center"/>
    </xf>
    <xf numFmtId="0" fontId="34" fillId="0" borderId="0" xfId="0" applyFont="1" applyAlignment="1">
      <alignment horizontal="left" vertical="center" indent="4"/>
    </xf>
    <xf numFmtId="0" fontId="27" fillId="16" borderId="0" xfId="0" applyFont="1" applyFill="1" applyBorder="1"/>
    <xf numFmtId="0" fontId="0" fillId="0" borderId="25" xfId="0" applyBorder="1"/>
    <xf numFmtId="0" fontId="35" fillId="0" borderId="0" xfId="0" applyFont="1"/>
    <xf numFmtId="0" fontId="1" fillId="3" borderId="1" xfId="0" applyFont="1" applyFill="1" applyBorder="1" applyProtection="1">
      <protection locked="0"/>
    </xf>
    <xf numFmtId="0" fontId="17" fillId="3" borderId="14" xfId="0" applyFont="1" applyFill="1" applyBorder="1" applyAlignment="1" applyProtection="1">
      <alignment horizontal="center"/>
      <protection locked="0"/>
    </xf>
    <xf numFmtId="0" fontId="17" fillId="3" borderId="15" xfId="0" applyFont="1" applyFill="1" applyBorder="1" applyAlignment="1" applyProtection="1">
      <alignment horizontal="center"/>
      <protection locked="0"/>
    </xf>
    <xf numFmtId="0" fontId="17" fillId="3" borderId="16" xfId="0" applyFont="1" applyFill="1" applyBorder="1" applyAlignment="1" applyProtection="1">
      <alignment horizontal="center"/>
      <protection locked="0"/>
    </xf>
    <xf numFmtId="0" fontId="0" fillId="0" borderId="0" xfId="0" applyAlignment="1">
      <alignment horizontal="center"/>
    </xf>
    <xf numFmtId="0" fontId="0" fillId="0" borderId="7" xfId="0" applyFill="1" applyBorder="1" applyAlignment="1">
      <alignment vertical="top"/>
    </xf>
    <xf numFmtId="0" fontId="0" fillId="0" borderId="0" xfId="0" applyFill="1" applyBorder="1" applyAlignment="1">
      <alignment vertical="top"/>
    </xf>
    <xf numFmtId="0" fontId="0" fillId="0" borderId="9" xfId="0" applyFill="1" applyBorder="1" applyAlignment="1">
      <alignment vertical="top"/>
    </xf>
    <xf numFmtId="0" fontId="0" fillId="0" borderId="3" xfId="0" applyFill="1" applyBorder="1" applyAlignment="1">
      <alignment vertical="top"/>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0" fillId="7" borderId="11" xfId="0" applyFont="1" applyFill="1" applyBorder="1" applyAlignment="1">
      <alignment horizontal="center" vertical="center" textRotation="90" wrapText="1"/>
    </xf>
    <xf numFmtId="0" fontId="20" fillId="7" borderId="12" xfId="0" applyFont="1" applyFill="1" applyBorder="1" applyAlignment="1">
      <alignment horizontal="center" vertical="center" textRotation="90" wrapText="1"/>
    </xf>
    <xf numFmtId="0" fontId="20" fillId="7" borderId="13" xfId="0" applyFont="1" applyFill="1" applyBorder="1" applyAlignment="1">
      <alignment horizontal="center" vertical="center" textRotation="90"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1" fillId="0" borderId="13"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9" borderId="11" xfId="0" applyFont="1" applyFill="1" applyBorder="1" applyAlignment="1">
      <alignment horizontal="center" vertical="center" textRotation="90" wrapText="1"/>
    </xf>
    <xf numFmtId="0" fontId="5" fillId="9" borderId="12" xfId="0" applyFont="1" applyFill="1" applyBorder="1" applyAlignment="1">
      <alignment horizontal="center" vertical="center" textRotation="90" wrapText="1"/>
    </xf>
    <xf numFmtId="0" fontId="5" fillId="9" borderId="13" xfId="0" applyFont="1" applyFill="1" applyBorder="1" applyAlignment="1">
      <alignment horizontal="center" vertical="center" textRotation="90"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10" fillId="0" borderId="0" xfId="0" applyFont="1" applyFill="1" applyBorder="1" applyAlignment="1">
      <alignment vertical="top" wrapText="1"/>
    </xf>
    <xf numFmtId="0" fontId="8" fillId="0" borderId="0" xfId="0" applyFont="1" applyFill="1" applyBorder="1" applyAlignment="1">
      <alignment vertical="top" wrapText="1"/>
    </xf>
    <xf numFmtId="0" fontId="0" fillId="0" borderId="7" xfId="0" applyFont="1" applyBorder="1" applyAlignment="1">
      <alignment wrapText="1"/>
    </xf>
    <xf numFmtId="0" fontId="0" fillId="0" borderId="0" xfId="0" applyFont="1" applyAlignment="1">
      <alignment wrapText="1"/>
    </xf>
    <xf numFmtId="0" fontId="0" fillId="0" borderId="8" xfId="0" applyFont="1" applyBorder="1" applyAlignment="1">
      <alignment wrapText="1"/>
    </xf>
    <xf numFmtId="0" fontId="0" fillId="0" borderId="0" xfId="0" applyFont="1" applyBorder="1" applyAlignment="1">
      <alignment wrapText="1"/>
    </xf>
    <xf numFmtId="0" fontId="0" fillId="0" borderId="9" xfId="0" applyFont="1" applyBorder="1" applyAlignment="1">
      <alignment wrapText="1"/>
    </xf>
    <xf numFmtId="0" fontId="0" fillId="0" borderId="3" xfId="0" applyFont="1" applyBorder="1" applyAlignment="1">
      <alignment wrapText="1"/>
    </xf>
    <xf numFmtId="0" fontId="0" fillId="0" borderId="10" xfId="0" applyFont="1" applyBorder="1" applyAlignment="1">
      <alignment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1" fillId="0" borderId="0" xfId="0" applyFont="1" applyBorder="1" applyAlignment="1">
      <alignment horizontal="center" vertical="center" wrapText="1"/>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7" fillId="0" borderId="7" xfId="0" applyFont="1" applyFill="1" applyBorder="1" applyAlignment="1"/>
    <xf numFmtId="0" fontId="7" fillId="0" borderId="0" xfId="0" applyFont="1" applyFill="1" applyBorder="1" applyAlignment="1"/>
    <xf numFmtId="0" fontId="7" fillId="0" borderId="8" xfId="0" applyFont="1" applyFill="1" applyBorder="1" applyAlignment="1"/>
    <xf numFmtId="0" fontId="9" fillId="0" borderId="7" xfId="0" applyFont="1" applyFill="1" applyBorder="1" applyAlignment="1">
      <alignment horizontal="left" wrapText="1"/>
    </xf>
    <xf numFmtId="0" fontId="9" fillId="0" borderId="0" xfId="0" applyFont="1" applyFill="1" applyBorder="1" applyAlignment="1">
      <alignment horizontal="left" wrapText="1"/>
    </xf>
    <xf numFmtId="0" fontId="9" fillId="0" borderId="8" xfId="0" applyFont="1" applyFill="1" applyBorder="1" applyAlignment="1">
      <alignment horizontal="left" wrapText="1"/>
    </xf>
    <xf numFmtId="0" fontId="9" fillId="0" borderId="4" xfId="0" applyFont="1" applyFill="1" applyBorder="1" applyAlignment="1">
      <alignment horizontal="left" wrapText="1"/>
    </xf>
    <xf numFmtId="0" fontId="9" fillId="0" borderId="5" xfId="0" applyFont="1" applyFill="1" applyBorder="1" applyAlignment="1">
      <alignment horizontal="left" wrapText="1"/>
    </xf>
    <xf numFmtId="0" fontId="9" fillId="0" borderId="6" xfId="0" applyFont="1" applyFill="1" applyBorder="1" applyAlignment="1">
      <alignment horizontal="left" wrapText="1"/>
    </xf>
    <xf numFmtId="0" fontId="5" fillId="7" borderId="7"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3" fillId="0" borderId="4" xfId="0" applyFont="1" applyFill="1" applyBorder="1"/>
    <xf numFmtId="0" fontId="13" fillId="0" borderId="5" xfId="0" applyFont="1" applyFill="1" applyBorder="1"/>
    <xf numFmtId="0" fontId="13" fillId="0" borderId="6" xfId="0" applyFont="1" applyFill="1" applyBorder="1"/>
    <xf numFmtId="0" fontId="13" fillId="0" borderId="9" xfId="0" applyFont="1" applyFill="1" applyBorder="1"/>
    <xf numFmtId="0" fontId="13" fillId="0" borderId="3" xfId="0" applyFont="1" applyFill="1" applyBorder="1"/>
    <xf numFmtId="0" fontId="13" fillId="0" borderId="10" xfId="0" applyFont="1" applyFill="1" applyBorder="1"/>
    <xf numFmtId="0" fontId="8" fillId="0" borderId="14" xfId="0" applyFont="1" applyFill="1" applyBorder="1"/>
    <xf numFmtId="0" fontId="8" fillId="0" borderId="15" xfId="0" applyFont="1" applyFill="1" applyBorder="1"/>
    <xf numFmtId="0" fontId="8" fillId="0" borderId="16"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8" fillId="0" borderId="0" xfId="0" applyFont="1" applyBorder="1" applyAlignment="1">
      <alignment horizontal="center" vertical="top" wrapText="1"/>
    </xf>
    <xf numFmtId="0" fontId="10" fillId="0" borderId="7" xfId="0" applyFont="1" applyFill="1" applyBorder="1" applyAlignment="1">
      <alignment horizontal="left" wrapText="1"/>
    </xf>
    <xf numFmtId="0" fontId="10" fillId="0" borderId="0" xfId="0" applyFont="1" applyFill="1" applyBorder="1" applyAlignment="1">
      <alignment horizontal="left" wrapText="1"/>
    </xf>
    <xf numFmtId="0" fontId="10" fillId="0" borderId="8" xfId="0" applyFont="1" applyFill="1" applyBorder="1" applyAlignment="1">
      <alignment horizontal="left" wrapText="1"/>
    </xf>
    <xf numFmtId="0" fontId="8" fillId="0" borderId="14" xfId="0" applyFont="1" applyFill="1" applyBorder="1" applyAlignment="1"/>
    <xf numFmtId="0" fontId="8" fillId="0" borderId="15" xfId="0" applyFont="1" applyFill="1" applyBorder="1" applyAlignment="1"/>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15" fillId="5" borderId="11" xfId="0" applyFont="1" applyFill="1" applyBorder="1" applyAlignment="1">
      <alignment horizontal="center" vertical="center" textRotation="90" wrapText="1"/>
    </xf>
    <xf numFmtId="0" fontId="15" fillId="5" borderId="12" xfId="0" applyFont="1" applyFill="1" applyBorder="1" applyAlignment="1">
      <alignment horizontal="center" vertical="center" textRotation="90"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8" fillId="0" borderId="5" xfId="0" applyFont="1" applyFill="1" applyBorder="1" applyAlignment="1">
      <alignment horizontal="left" wrapText="1"/>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7" xfId="0" applyFont="1" applyFill="1" applyBorder="1" applyAlignment="1">
      <alignment horizontal="left" wrapText="1"/>
    </xf>
    <xf numFmtId="0" fontId="8"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10" xfId="0" applyFont="1" applyFill="1" applyBorder="1" applyAlignment="1">
      <alignment horizontal="left" wrapText="1"/>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0" fillId="0" borderId="9" xfId="0" applyFill="1" applyBorder="1"/>
    <xf numFmtId="0" fontId="0" fillId="0" borderId="3" xfId="0" applyFill="1" applyBorder="1"/>
    <xf numFmtId="0" fontId="0" fillId="0" borderId="10" xfId="0" applyFill="1" applyBorder="1"/>
    <xf numFmtId="0" fontId="7" fillId="0" borderId="7" xfId="0" applyFont="1" applyFill="1" applyBorder="1" applyAlignment="1">
      <alignment horizontal="left"/>
    </xf>
    <xf numFmtId="0" fontId="7" fillId="0" borderId="0" xfId="0" applyFont="1" applyFill="1" applyBorder="1" applyAlignment="1">
      <alignment horizontal="left"/>
    </xf>
    <xf numFmtId="0" fontId="7" fillId="0" borderId="8" xfId="0" applyFont="1" applyFill="1" applyBorder="1" applyAlignment="1">
      <alignment horizontal="left"/>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10" fillId="0" borderId="4" xfId="0" applyFont="1" applyFill="1" applyBorder="1"/>
    <xf numFmtId="0" fontId="10" fillId="0" borderId="5" xfId="0" applyFont="1" applyFill="1" applyBorder="1"/>
    <xf numFmtId="0" fontId="10" fillId="0" borderId="6" xfId="0" applyFont="1" applyFill="1" applyBorder="1"/>
    <xf numFmtId="0" fontId="0" fillId="0" borderId="4" xfId="0" applyFill="1" applyBorder="1"/>
    <xf numFmtId="0" fontId="0" fillId="0" borderId="5" xfId="0" applyFill="1" applyBorder="1"/>
    <xf numFmtId="0" fontId="0" fillId="0" borderId="6" xfId="0" applyFill="1" applyBorder="1"/>
    <xf numFmtId="0" fontId="4" fillId="0" borderId="7" xfId="0" applyFont="1" applyFill="1" applyBorder="1"/>
    <xf numFmtId="0" fontId="4" fillId="0" borderId="0" xfId="0" applyFont="1" applyFill="1" applyBorder="1"/>
    <xf numFmtId="0" fontId="4" fillId="0" borderId="8" xfId="0" applyFont="1" applyFill="1" applyBorder="1"/>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5" fillId="8" borderId="11"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5" fillId="8" borderId="13" xfId="0" applyFont="1" applyFill="1" applyBorder="1" applyAlignment="1">
      <alignment horizontal="center" vertical="center" textRotation="90"/>
    </xf>
    <xf numFmtId="0" fontId="13" fillId="0" borderId="0" xfId="0" applyFont="1" applyFill="1" applyBorder="1" applyAlignment="1">
      <alignment horizontal="left" wrapText="1"/>
    </xf>
    <xf numFmtId="0" fontId="13" fillId="0" borderId="8" xfId="0" applyFont="1" applyFill="1" applyBorder="1" applyAlignment="1">
      <alignment horizontal="left" wrapText="1"/>
    </xf>
    <xf numFmtId="0" fontId="13" fillId="0" borderId="7" xfId="0" applyFont="1" applyFill="1" applyBorder="1" applyAlignment="1">
      <alignment horizontal="left" wrapText="1"/>
    </xf>
    <xf numFmtId="0" fontId="1" fillId="0" borderId="4" xfId="0" applyFont="1" applyFill="1" applyBorder="1"/>
    <xf numFmtId="0" fontId="1" fillId="0" borderId="5" xfId="0" applyFont="1" applyFill="1" applyBorder="1"/>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1" fillId="0" borderId="14" xfId="0" applyFont="1" applyFill="1" applyBorder="1"/>
    <xf numFmtId="0" fontId="1" fillId="0" borderId="15" xfId="0" applyFont="1" applyFill="1" applyBorder="1"/>
    <xf numFmtId="0" fontId="1" fillId="0" borderId="16"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9" xfId="0" applyFont="1" applyBorder="1" applyAlignment="1">
      <alignment horizontal="left" wrapText="1"/>
    </xf>
    <xf numFmtId="0" fontId="8" fillId="0" borderId="3" xfId="0" applyFont="1" applyBorder="1" applyAlignment="1">
      <alignment horizontal="left" wrapText="1"/>
    </xf>
    <xf numFmtId="0" fontId="8" fillId="0" borderId="10" xfId="0" applyFont="1" applyBorder="1" applyAlignment="1">
      <alignment horizontal="left" wrapText="1"/>
    </xf>
    <xf numFmtId="0" fontId="4" fillId="0" borderId="4" xfId="0" applyFont="1" applyFill="1" applyBorder="1" applyAlignment="1">
      <alignment horizontal="left"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8" fillId="0" borderId="16" xfId="0" applyFont="1" applyFill="1" applyBorder="1" applyAlignment="1"/>
    <xf numFmtId="0" fontId="7" fillId="0" borderId="9" xfId="0" applyFont="1" applyFill="1" applyBorder="1" applyAlignment="1"/>
    <xf numFmtId="0" fontId="7" fillId="0" borderId="3" xfId="0" applyFont="1" applyFill="1" applyBorder="1" applyAlignment="1"/>
    <xf numFmtId="0" fontId="7" fillId="0" borderId="10" xfId="0" applyFont="1" applyFill="1" applyBorder="1" applyAlignment="1"/>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0" fillId="0" borderId="7" xfId="0" applyFill="1" applyBorder="1" applyAlignment="1">
      <alignment wrapText="1"/>
    </xf>
    <xf numFmtId="0" fontId="0" fillId="0" borderId="0" xfId="0" applyFill="1" applyBorder="1" applyAlignment="1">
      <alignment wrapText="1"/>
    </xf>
    <xf numFmtId="0" fontId="0" fillId="0" borderId="8" xfId="0" applyFill="1" applyBorder="1" applyAlignment="1">
      <alignmen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0" xfId="0" applyFont="1" applyFill="1" applyBorder="1" applyAlignment="1">
      <alignment horizontal="left" wrapText="1"/>
    </xf>
    <xf numFmtId="0" fontId="1" fillId="0" borderId="8" xfId="0" applyFont="1" applyFill="1" applyBorder="1" applyAlignment="1">
      <alignment horizontal="left" wrapText="1"/>
    </xf>
    <xf numFmtId="0" fontId="0" fillId="0" borderId="7" xfId="0" applyFont="1" applyFill="1" applyBorder="1" applyAlignment="1">
      <alignment horizontal="left" wrapText="1"/>
    </xf>
    <xf numFmtId="0" fontId="7" fillId="0" borderId="9" xfId="0" applyFont="1" applyFill="1" applyBorder="1" applyAlignment="1">
      <alignment horizontal="left" wrapText="1"/>
    </xf>
    <xf numFmtId="0" fontId="7" fillId="0" borderId="3" xfId="0" applyFont="1" applyFill="1" applyBorder="1" applyAlignment="1">
      <alignment horizontal="left" wrapText="1"/>
    </xf>
    <xf numFmtId="0" fontId="7" fillId="0" borderId="10" xfId="0" applyFont="1" applyFill="1" applyBorder="1" applyAlignment="1">
      <alignment horizontal="left" wrapText="1"/>
    </xf>
    <xf numFmtId="0" fontId="0" fillId="0" borderId="7" xfId="0" applyFill="1" applyBorder="1"/>
    <xf numFmtId="0" fontId="0" fillId="0" borderId="0" xfId="0" applyFill="1" applyBorder="1"/>
    <xf numFmtId="0" fontId="0" fillId="0" borderId="8" xfId="0" applyFill="1" applyBorder="1"/>
    <xf numFmtId="0" fontId="4" fillId="0" borderId="9" xfId="0" applyFont="1" applyBorder="1"/>
    <xf numFmtId="0" fontId="4" fillId="0" borderId="3" xfId="0" applyFont="1" applyBorder="1"/>
    <xf numFmtId="0" fontId="4" fillId="0" borderId="10" xfId="0" applyFont="1" applyBorder="1"/>
    <xf numFmtId="0" fontId="1" fillId="0" borderId="7" xfId="0" applyFont="1" applyBorder="1" applyAlignment="1">
      <alignment horizontal="center" vertical="top" wrapText="1"/>
    </xf>
    <xf numFmtId="0" fontId="1" fillId="0" borderId="0" xfId="0" applyFont="1" applyFill="1" applyBorder="1" applyAlignment="1">
      <alignment horizontal="center"/>
    </xf>
    <xf numFmtId="0" fontId="4" fillId="0" borderId="4" xfId="0" applyFont="1" applyFill="1" applyBorder="1"/>
    <xf numFmtId="0" fontId="4" fillId="0" borderId="5" xfId="0" applyFont="1" applyFill="1" applyBorder="1"/>
    <xf numFmtId="0" fontId="4" fillId="0" borderId="6" xfId="0" applyFont="1" applyFill="1" applyBorder="1"/>
    <xf numFmtId="0" fontId="1" fillId="0" borderId="4" xfId="0"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0" fontId="1" fillId="0" borderId="7" xfId="0" applyFont="1" applyFill="1" applyBorder="1" applyAlignment="1">
      <alignment horizontal="left" vertical="top"/>
    </xf>
    <xf numFmtId="0" fontId="1" fillId="0" borderId="0" xfId="0" applyFont="1" applyFill="1" applyBorder="1" applyAlignment="1">
      <alignment horizontal="left" vertical="top"/>
    </xf>
    <xf numFmtId="0" fontId="1" fillId="0" borderId="8" xfId="0" applyFont="1" applyFill="1" applyBorder="1" applyAlignment="1">
      <alignment horizontal="left" vertical="top"/>
    </xf>
    <xf numFmtId="0" fontId="1" fillId="0" borderId="9" xfId="0" applyFont="1" applyFill="1" applyBorder="1" applyAlignment="1">
      <alignment horizontal="left" vertical="top"/>
    </xf>
    <xf numFmtId="0" fontId="1" fillId="0" borderId="3" xfId="0" applyFont="1" applyFill="1" applyBorder="1" applyAlignment="1">
      <alignment horizontal="left" vertical="top"/>
    </xf>
    <xf numFmtId="0" fontId="0" fillId="0" borderId="7" xfId="0" applyFill="1" applyBorder="1" applyAlignment="1">
      <alignment horizontal="left" wrapText="1"/>
    </xf>
    <xf numFmtId="0" fontId="0" fillId="0" borderId="0" xfId="0" applyFill="1" applyBorder="1" applyAlignment="1">
      <alignment horizontal="left" wrapText="1"/>
    </xf>
    <xf numFmtId="0" fontId="0" fillId="0" borderId="8" xfId="0" applyFill="1" applyBorder="1" applyAlignment="1">
      <alignment horizontal="left" wrapText="1"/>
    </xf>
    <xf numFmtId="0" fontId="0" fillId="0" borderId="9" xfId="0" applyFill="1" applyBorder="1" applyAlignment="1">
      <alignment horizontal="left" wrapText="1"/>
    </xf>
    <xf numFmtId="0" fontId="0" fillId="0" borderId="3" xfId="0" applyFill="1" applyBorder="1" applyAlignment="1">
      <alignment horizontal="left" wrapText="1"/>
    </xf>
    <xf numFmtId="0" fontId="0" fillId="0" borderId="10" xfId="0" applyFill="1" applyBorder="1" applyAlignment="1">
      <alignment horizontal="left" wrapText="1"/>
    </xf>
    <xf numFmtId="0" fontId="13" fillId="0" borderId="9" xfId="0" applyFont="1" applyFill="1" applyBorder="1" applyAlignment="1">
      <alignment horizontal="left" wrapText="1"/>
    </xf>
    <xf numFmtId="0" fontId="13" fillId="0" borderId="3" xfId="0" applyFont="1" applyFill="1" applyBorder="1" applyAlignment="1">
      <alignment horizontal="left" wrapText="1"/>
    </xf>
    <xf numFmtId="0" fontId="13" fillId="0" borderId="10" xfId="0" applyFont="1" applyFill="1" applyBorder="1" applyAlignment="1">
      <alignment horizontal="left" wrapText="1"/>
    </xf>
    <xf numFmtId="0" fontId="4" fillId="0" borderId="9" xfId="0" applyFont="1" applyFill="1" applyBorder="1"/>
    <xf numFmtId="0" fontId="4" fillId="0" borderId="3" xfId="0" applyFont="1" applyFill="1" applyBorder="1"/>
    <xf numFmtId="0" fontId="4" fillId="0" borderId="10" xfId="0" applyFont="1" applyFill="1" applyBorder="1"/>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8" fillId="14" borderId="19" xfId="0" applyFont="1" applyFill="1" applyBorder="1" applyAlignment="1">
      <alignment horizontal="center" vertical="center"/>
    </xf>
    <xf numFmtId="0" fontId="18" fillId="14" borderId="21" xfId="0" applyFont="1" applyFill="1" applyBorder="1" applyAlignment="1">
      <alignment horizontal="center" vertical="center"/>
    </xf>
    <xf numFmtId="0" fontId="18" fillId="14" borderId="23" xfId="0" applyFont="1" applyFill="1" applyBorder="1" applyAlignment="1">
      <alignment horizontal="center" vertical="center"/>
    </xf>
    <xf numFmtId="0" fontId="18" fillId="14" borderId="19" xfId="0" applyFont="1" applyFill="1" applyBorder="1" applyAlignment="1">
      <alignment horizontal="center"/>
    </xf>
    <xf numFmtId="0" fontId="18" fillId="14" borderId="21" xfId="0" applyFont="1" applyFill="1" applyBorder="1" applyAlignment="1">
      <alignment horizontal="center"/>
    </xf>
    <xf numFmtId="0" fontId="22"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8"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19" fillId="12" borderId="4"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14" xfId="0" applyFont="1" applyFill="1" applyBorder="1" applyAlignment="1">
      <alignment horizontal="center" vertical="center"/>
    </xf>
    <xf numFmtId="0" fontId="19" fillId="12" borderId="15" xfId="0" applyFont="1" applyFill="1" applyBorder="1" applyAlignment="1">
      <alignment horizontal="center" vertical="center"/>
    </xf>
    <xf numFmtId="0" fontId="19"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 fillId="0" borderId="9" xfId="0" applyFont="1" applyBorder="1" applyAlignment="1">
      <alignment horizontal="center" vertical="center"/>
    </xf>
    <xf numFmtId="0" fontId="1" fillId="0" borderId="3" xfId="0" applyFont="1" applyBorder="1" applyAlignment="1">
      <alignment horizontal="center" vertical="center"/>
    </xf>
    <xf numFmtId="0" fontId="1"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1CBECA"/>
      <color rgb="FFB45340"/>
      <color rgb="FF006A71"/>
      <color rgb="FF6D276A"/>
      <color rgb="FFF3901D"/>
      <color rgb="FF7AC143"/>
      <color rgb="FFFFFF66"/>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(Calculation!$N$88,Calculation!$P$88,Calculation!$R$88)</c:f>
              <c:numCache>
                <c:formatCode>General</c:formatCode>
                <c:ptCount val="3"/>
                <c:pt idx="0">
                  <c:v>73.464000000000013</c:v>
                </c:pt>
                <c:pt idx="1">
                  <c:v>14.693000000000001</c:v>
                </c:pt>
                <c:pt idx="2">
                  <c:v>10.618</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5759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49</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16</xdr:col>
      <xdr:colOff>682999</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0"/>
  <sheetViews>
    <sheetView showGridLines="0" tabSelected="1" workbookViewId="0">
      <selection activeCell="D14" sqref="D14:H14"/>
    </sheetView>
  </sheetViews>
  <sheetFormatPr defaultRowHeight="14.25"/>
  <cols>
    <col min="3" max="3" width="17.75" customWidth="1"/>
  </cols>
  <sheetData>
    <row r="1" spans="3:8" s="263" customFormat="1"/>
    <row r="2" spans="3:8" s="263" customFormat="1"/>
    <row r="3" spans="3:8" s="263" customFormat="1"/>
    <row r="4" spans="3:8" s="263" customFormat="1"/>
    <row r="5" spans="3:8" s="263" customFormat="1"/>
    <row r="6" spans="3:8" s="263" customFormat="1"/>
    <row r="7" spans="3:8" s="263" customFormat="1"/>
    <row r="8" spans="3:8" s="263" customFormat="1"/>
    <row r="9" spans="3:8" s="263" customFormat="1"/>
    <row r="10" spans="3:8" s="263" customFormat="1"/>
    <row r="11" spans="3:8" ht="25.5">
      <c r="C11" s="258" t="str">
        <f ca="1">YEAR(NOW()) &amp; " Project scoring sheet "</f>
        <v xml:space="preserve">2016 Project scoring sheet </v>
      </c>
    </row>
    <row r="12" spans="3:8" ht="20.25">
      <c r="C12" s="37" t="s">
        <v>127</v>
      </c>
    </row>
    <row r="14" spans="3:8" ht="18">
      <c r="C14" s="38" t="s">
        <v>128</v>
      </c>
      <c r="D14" s="260"/>
      <c r="E14" s="261"/>
      <c r="F14" s="261"/>
      <c r="G14" s="261"/>
      <c r="H14" s="262"/>
    </row>
    <row r="15" spans="3:8" ht="7.5" customHeight="1">
      <c r="C15" s="38"/>
    </row>
    <row r="16" spans="3:8" ht="18">
      <c r="C16" s="38" t="s">
        <v>129</v>
      </c>
      <c r="D16" s="260"/>
      <c r="E16" s="261"/>
      <c r="F16" s="261"/>
      <c r="G16" s="261"/>
      <c r="H16" s="262"/>
    </row>
    <row r="17" spans="3:8" ht="7.5" customHeight="1">
      <c r="C17" s="38"/>
    </row>
    <row r="18" spans="3:8" ht="18">
      <c r="C18" s="38" t="s">
        <v>130</v>
      </c>
      <c r="D18" s="260"/>
      <c r="E18" s="261"/>
      <c r="F18" s="261"/>
      <c r="G18" s="261"/>
      <c r="H18" s="262"/>
    </row>
    <row r="19" spans="3:8" ht="7.5" customHeight="1">
      <c r="C19" s="38"/>
    </row>
    <row r="20" spans="3:8" ht="18">
      <c r="C20" s="38" t="s">
        <v>131</v>
      </c>
      <c r="D20" s="260"/>
      <c r="E20" s="261"/>
      <c r="F20" s="261"/>
      <c r="G20" s="261"/>
      <c r="H20" s="262"/>
    </row>
  </sheetData>
  <sheetProtection password="CA57"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3" sqref="A63"/>
    </sheetView>
  </sheetViews>
  <sheetFormatPr defaultRowHeight="14.25"/>
  <cols>
    <col min="1" max="1" width="2.875" customWidth="1"/>
  </cols>
  <sheetData>
    <row r="3" spans="2:2" ht="27.75">
      <c r="B3" s="114" t="s">
        <v>277</v>
      </c>
    </row>
    <row r="5" spans="2:2">
      <c r="B5" s="250" t="s">
        <v>251</v>
      </c>
    </row>
    <row r="6" spans="2:2">
      <c r="B6" s="250"/>
    </row>
    <row r="7" spans="2:2">
      <c r="B7" s="250" t="s">
        <v>252</v>
      </c>
    </row>
    <row r="8" spans="2:2" ht="6" customHeight="1">
      <c r="B8" s="251"/>
    </row>
    <row r="9" spans="2:2" ht="15">
      <c r="B9" s="251" t="s">
        <v>253</v>
      </c>
    </row>
    <row r="10" spans="2:2">
      <c r="B10" s="252" t="s">
        <v>254</v>
      </c>
    </row>
    <row r="11" spans="2:2">
      <c r="B11" s="253" t="s">
        <v>255</v>
      </c>
    </row>
    <row r="12" spans="2:2">
      <c r="B12" s="253" t="s">
        <v>256</v>
      </c>
    </row>
    <row r="13" spans="2:2">
      <c r="B13" s="253" t="s">
        <v>257</v>
      </c>
    </row>
    <row r="14" spans="2:2">
      <c r="B14" s="253" t="s">
        <v>258</v>
      </c>
    </row>
    <row r="15" spans="2:2">
      <c r="B15" s="250"/>
    </row>
    <row r="16" spans="2:2">
      <c r="B16" s="254" t="s">
        <v>259</v>
      </c>
    </row>
    <row r="17" spans="2:2">
      <c r="B17" s="250"/>
    </row>
    <row r="18" spans="2:2" ht="15">
      <c r="B18" s="251" t="s">
        <v>260</v>
      </c>
    </row>
    <row r="19" spans="2:2">
      <c r="B19" s="250" t="s">
        <v>261</v>
      </c>
    </row>
    <row r="20" spans="2:2">
      <c r="B20" s="250"/>
    </row>
    <row r="21" spans="2:2">
      <c r="B21" s="250" t="s">
        <v>273</v>
      </c>
    </row>
    <row r="22" spans="2:2" s="249" customFormat="1">
      <c r="B22" s="250" t="s">
        <v>274</v>
      </c>
    </row>
    <row r="23" spans="2:2" ht="15">
      <c r="B23" s="255" t="s">
        <v>262</v>
      </c>
    </row>
    <row r="24" spans="2:2" ht="15">
      <c r="B24" s="255" t="s">
        <v>263</v>
      </c>
    </row>
    <row r="25" spans="2:2" ht="15">
      <c r="B25" s="255" t="s">
        <v>264</v>
      </c>
    </row>
    <row r="26" spans="2:2" ht="15">
      <c r="B26" s="255" t="s">
        <v>265</v>
      </c>
    </row>
    <row r="27" spans="2:2">
      <c r="B27" s="250" t="s">
        <v>266</v>
      </c>
    </row>
    <row r="28" spans="2:2" ht="15">
      <c r="B28" s="255" t="s">
        <v>267</v>
      </c>
    </row>
    <row r="29" spans="2:2" ht="15">
      <c r="B29" s="255" t="s">
        <v>268</v>
      </c>
    </row>
    <row r="30" spans="2:2" ht="15">
      <c r="B30" s="255" t="s">
        <v>269</v>
      </c>
    </row>
    <row r="31" spans="2:2">
      <c r="B31" s="250"/>
    </row>
    <row r="32" spans="2:2" ht="15">
      <c r="B32" s="251" t="s">
        <v>270</v>
      </c>
    </row>
    <row r="33" spans="2:2">
      <c r="B33" s="250" t="s">
        <v>271</v>
      </c>
    </row>
    <row r="34" spans="2:2">
      <c r="B34" s="250"/>
    </row>
    <row r="35" spans="2:2">
      <c r="B35" s="250" t="s">
        <v>272</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81"/>
  <sheetViews>
    <sheetView showGridLines="0" zoomScale="85" zoomScaleNormal="85" workbookViewId="0">
      <selection activeCell="K8" sqref="K8"/>
    </sheetView>
  </sheetViews>
  <sheetFormatPr defaultRowHeight="14.25"/>
  <cols>
    <col min="1" max="1" width="4.75" customWidth="1"/>
    <col min="2" max="3" width="11" customWidth="1"/>
    <col min="11" max="11" width="9" style="8"/>
    <col min="12" max="12" width="2.25" customWidth="1"/>
    <col min="13" max="13" width="16.875" customWidth="1"/>
  </cols>
  <sheetData>
    <row r="1" spans="1:27" s="39" customFormat="1"/>
    <row r="2" spans="1:27" s="39" customFormat="1"/>
    <row r="3" spans="1:27" s="39" customFormat="1" ht="27.75">
      <c r="B3" s="114" t="s">
        <v>132</v>
      </c>
      <c r="C3" s="40"/>
      <c r="AA3" s="110" t="s">
        <v>182</v>
      </c>
    </row>
    <row r="4" spans="1:27" s="39" customFormat="1">
      <c r="AA4" s="109" t="s">
        <v>183</v>
      </c>
    </row>
    <row r="5" spans="1:27" s="39" customFormat="1" ht="17.25" customHeight="1">
      <c r="B5" s="71"/>
      <c r="AA5" s="109" t="s">
        <v>184</v>
      </c>
    </row>
    <row r="6" spans="1:27" s="39" customFormat="1">
      <c r="AA6" s="109"/>
    </row>
    <row r="7" spans="1:27" ht="15" customHeight="1">
      <c r="A7" s="339" t="s">
        <v>116</v>
      </c>
      <c r="B7" s="280" t="s">
        <v>135</v>
      </c>
      <c r="C7" s="280" t="s">
        <v>136</v>
      </c>
      <c r="D7" s="421" t="s">
        <v>50</v>
      </c>
      <c r="E7" s="422"/>
      <c r="F7" s="422"/>
      <c r="G7" s="422"/>
      <c r="H7" s="422"/>
      <c r="I7" s="422"/>
      <c r="J7" s="423"/>
      <c r="K7" s="41" t="s">
        <v>15</v>
      </c>
      <c r="M7" t="s">
        <v>126</v>
      </c>
      <c r="AA7" s="109">
        <v>0</v>
      </c>
    </row>
    <row r="8" spans="1:27" ht="16.5" customHeight="1">
      <c r="A8" s="340"/>
      <c r="B8" s="281"/>
      <c r="C8" s="281"/>
      <c r="D8" s="442" t="s">
        <v>67</v>
      </c>
      <c r="E8" s="443"/>
      <c r="F8" s="443"/>
      <c r="G8" s="443"/>
      <c r="H8" s="443"/>
      <c r="I8" s="443"/>
      <c r="J8" s="444"/>
      <c r="K8" s="259"/>
      <c r="M8" s="268"/>
      <c r="N8" s="269"/>
      <c r="O8" s="269"/>
      <c r="P8" s="269"/>
      <c r="Q8" s="270"/>
      <c r="AA8" s="109">
        <v>1</v>
      </c>
    </row>
    <row r="9" spans="1:27">
      <c r="A9" s="340"/>
      <c r="B9" s="281"/>
      <c r="C9" s="281"/>
      <c r="D9" s="418"/>
      <c r="E9" s="416"/>
      <c r="F9" s="416"/>
      <c r="G9" s="416"/>
      <c r="H9" s="416"/>
      <c r="I9" s="416"/>
      <c r="J9" s="417"/>
      <c r="K9" s="5"/>
      <c r="M9" s="271"/>
      <c r="N9" s="272"/>
      <c r="O9" s="272"/>
      <c r="P9" s="272"/>
      <c r="Q9" s="273"/>
      <c r="AA9" s="109">
        <v>2</v>
      </c>
    </row>
    <row r="10" spans="1:27" ht="16.5" customHeight="1">
      <c r="A10" s="340"/>
      <c r="B10" s="281"/>
      <c r="C10" s="281"/>
      <c r="D10" s="433" t="s">
        <v>96</v>
      </c>
      <c r="E10" s="434"/>
      <c r="F10" s="434"/>
      <c r="G10" s="434"/>
      <c r="H10" s="434"/>
      <c r="I10" s="434"/>
      <c r="J10" s="435"/>
      <c r="K10" s="6"/>
      <c r="M10" s="271"/>
      <c r="N10" s="272"/>
      <c r="O10" s="272"/>
      <c r="P10" s="272"/>
      <c r="Q10" s="273"/>
      <c r="AA10" s="109">
        <v>3</v>
      </c>
    </row>
    <row r="11" spans="1:27">
      <c r="A11" s="340"/>
      <c r="B11" s="294"/>
      <c r="C11" s="294"/>
      <c r="D11" s="445"/>
      <c r="E11" s="446"/>
      <c r="F11" s="446"/>
      <c r="G11" s="446"/>
      <c r="H11" s="446"/>
      <c r="I11" s="446"/>
      <c r="J11" s="447"/>
      <c r="K11" s="10"/>
      <c r="M11" s="274"/>
      <c r="N11" s="275"/>
      <c r="O11" s="275"/>
      <c r="P11" s="275"/>
      <c r="Q11" s="276"/>
      <c r="AA11" s="109">
        <v>4</v>
      </c>
    </row>
    <row r="12" spans="1:27">
      <c r="A12" s="340"/>
      <c r="B12" s="16"/>
      <c r="C12" s="16"/>
      <c r="D12" s="34"/>
      <c r="E12" s="34"/>
      <c r="F12" s="34"/>
      <c r="G12" s="34"/>
      <c r="H12" s="34"/>
      <c r="I12" s="34"/>
      <c r="J12" s="34"/>
      <c r="K12" s="23"/>
    </row>
    <row r="13" spans="1:27" ht="15" customHeight="1">
      <c r="A13" s="340"/>
      <c r="B13" s="355" t="s">
        <v>133</v>
      </c>
      <c r="C13" s="280" t="s">
        <v>134</v>
      </c>
      <c r="D13" s="352" t="s">
        <v>93</v>
      </c>
      <c r="E13" s="353"/>
      <c r="F13" s="353"/>
      <c r="G13" s="353"/>
      <c r="H13" s="353"/>
      <c r="I13" s="353"/>
      <c r="J13" s="354"/>
      <c r="K13" s="30" t="s">
        <v>15</v>
      </c>
      <c r="M13" t="s">
        <v>126</v>
      </c>
    </row>
    <row r="14" spans="1:27" ht="16.5" customHeight="1">
      <c r="A14" s="340"/>
      <c r="B14" s="356"/>
      <c r="C14" s="281"/>
      <c r="D14" s="346" t="s">
        <v>94</v>
      </c>
      <c r="E14" s="347"/>
      <c r="F14" s="347"/>
      <c r="G14" s="347"/>
      <c r="H14" s="347"/>
      <c r="I14" s="347"/>
      <c r="J14" s="348"/>
      <c r="K14" s="42"/>
      <c r="M14" s="268"/>
      <c r="N14" s="269"/>
      <c r="O14" s="269"/>
      <c r="P14" s="269"/>
      <c r="Q14" s="270"/>
    </row>
    <row r="15" spans="1:27">
      <c r="A15" s="341"/>
      <c r="B15" s="46" t="s">
        <v>124</v>
      </c>
      <c r="C15" s="46" t="s">
        <v>113</v>
      </c>
      <c r="D15" s="349" t="s">
        <v>95</v>
      </c>
      <c r="E15" s="350"/>
      <c r="F15" s="350"/>
      <c r="G15" s="350"/>
      <c r="H15" s="350"/>
      <c r="I15" s="350"/>
      <c r="J15" s="351"/>
      <c r="K15" s="32"/>
      <c r="M15" s="274"/>
      <c r="N15" s="275"/>
      <c r="O15" s="275"/>
      <c r="P15" s="275"/>
      <c r="Q15" s="276"/>
    </row>
    <row r="16" spans="1:27">
      <c r="A16" s="55"/>
      <c r="B16" s="53"/>
      <c r="C16" s="35"/>
      <c r="K16"/>
    </row>
    <row r="17" spans="1:17" ht="16.5" customHeight="1">
      <c r="A17" s="344" t="s">
        <v>117</v>
      </c>
      <c r="B17" s="280" t="s">
        <v>133</v>
      </c>
      <c r="C17" s="342" t="s">
        <v>134</v>
      </c>
      <c r="D17" s="68" t="s">
        <v>118</v>
      </c>
      <c r="E17" s="69"/>
      <c r="F17" s="69"/>
      <c r="G17" s="69"/>
      <c r="H17" s="69"/>
      <c r="I17" s="69"/>
      <c r="J17" s="70"/>
      <c r="K17" s="108" t="s">
        <v>185</v>
      </c>
      <c r="M17" t="s">
        <v>126</v>
      </c>
    </row>
    <row r="18" spans="1:17" ht="16.5" customHeight="1">
      <c r="A18" s="345"/>
      <c r="B18" s="281"/>
      <c r="C18" s="343"/>
      <c r="D18" s="49"/>
      <c r="E18" s="50"/>
      <c r="F18" s="50"/>
      <c r="G18" s="50"/>
      <c r="H18" s="50"/>
      <c r="I18" s="50"/>
      <c r="J18" s="51"/>
      <c r="K18" s="81"/>
      <c r="M18" s="268"/>
      <c r="N18" s="269"/>
      <c r="O18" s="269"/>
      <c r="P18" s="269"/>
      <c r="Q18" s="270"/>
    </row>
    <row r="19" spans="1:17" ht="15">
      <c r="A19" s="345"/>
      <c r="B19" s="48">
        <v>7</v>
      </c>
      <c r="C19" s="44" t="s">
        <v>121</v>
      </c>
      <c r="D19" s="49"/>
      <c r="E19" s="50"/>
      <c r="F19" s="50"/>
      <c r="G19" s="50"/>
      <c r="H19" s="50"/>
      <c r="I19" s="50"/>
      <c r="J19" s="51"/>
      <c r="K19" s="337"/>
      <c r="M19" s="271"/>
      <c r="N19" s="272"/>
      <c r="O19" s="272"/>
      <c r="P19" s="272"/>
      <c r="Q19" s="273"/>
    </row>
    <row r="20" spans="1:17" ht="15">
      <c r="A20" s="345"/>
      <c r="B20" s="48"/>
      <c r="C20" s="44"/>
      <c r="D20" s="82"/>
      <c r="E20" s="83"/>
      <c r="F20" s="83"/>
      <c r="G20" s="83"/>
      <c r="H20" s="83"/>
      <c r="I20" s="83"/>
      <c r="J20" s="84"/>
      <c r="K20" s="338"/>
      <c r="M20" s="274"/>
      <c r="N20" s="275"/>
      <c r="O20" s="275"/>
      <c r="P20" s="275"/>
      <c r="Q20" s="276"/>
    </row>
    <row r="21" spans="1:17" s="16" customFormat="1" ht="15" customHeight="1">
      <c r="A21" s="47"/>
      <c r="B21" s="72"/>
      <c r="C21" s="72"/>
      <c r="D21" s="54"/>
      <c r="E21" s="54"/>
      <c r="F21" s="54"/>
      <c r="G21" s="54"/>
      <c r="H21" s="54"/>
      <c r="I21" s="54"/>
      <c r="J21" s="54"/>
      <c r="K21" s="54"/>
    </row>
    <row r="22" spans="1:17" ht="19.5" customHeight="1">
      <c r="A22" s="335" t="s">
        <v>33</v>
      </c>
      <c r="B22" s="280" t="s">
        <v>138</v>
      </c>
      <c r="C22" s="280" t="s">
        <v>137</v>
      </c>
      <c r="D22" s="424" t="s">
        <v>66</v>
      </c>
      <c r="E22" s="425"/>
      <c r="F22" s="425"/>
      <c r="G22" s="425"/>
      <c r="H22" s="425"/>
      <c r="I22" s="425"/>
      <c r="J22" s="426"/>
      <c r="K22" s="52" t="s">
        <v>15</v>
      </c>
      <c r="M22" t="s">
        <v>126</v>
      </c>
    </row>
    <row r="23" spans="1:17" ht="16.5" customHeight="1">
      <c r="A23" s="336"/>
      <c r="B23" s="281"/>
      <c r="C23" s="281"/>
      <c r="D23" s="452" t="s">
        <v>64</v>
      </c>
      <c r="E23" s="453"/>
      <c r="F23" s="453"/>
      <c r="G23" s="453"/>
      <c r="H23" s="453"/>
      <c r="I23" s="453"/>
      <c r="J23" s="454"/>
      <c r="K23" s="42"/>
      <c r="M23" s="268"/>
      <c r="N23" s="269"/>
      <c r="O23" s="269"/>
      <c r="P23" s="269"/>
      <c r="Q23" s="270"/>
    </row>
    <row r="24" spans="1:17">
      <c r="A24" s="336"/>
      <c r="B24" s="281"/>
      <c r="C24" s="281"/>
      <c r="D24" s="360"/>
      <c r="E24" s="361"/>
      <c r="F24" s="361"/>
      <c r="G24" s="361"/>
      <c r="H24" s="361"/>
      <c r="I24" s="361"/>
      <c r="J24" s="362"/>
      <c r="K24" s="3"/>
      <c r="M24" s="271"/>
      <c r="N24" s="272"/>
      <c r="O24" s="272"/>
      <c r="P24" s="272"/>
      <c r="Q24" s="273"/>
    </row>
    <row r="25" spans="1:17" ht="16.5" customHeight="1">
      <c r="A25" s="336"/>
      <c r="B25" s="281"/>
      <c r="C25" s="281"/>
      <c r="D25" s="360" t="s">
        <v>175</v>
      </c>
      <c r="E25" s="361"/>
      <c r="F25" s="361"/>
      <c r="G25" s="361"/>
      <c r="H25" s="361"/>
      <c r="I25" s="361"/>
      <c r="J25" s="362"/>
      <c r="K25" s="3"/>
      <c r="M25" s="271"/>
      <c r="N25" s="272"/>
      <c r="O25" s="272"/>
      <c r="P25" s="272"/>
      <c r="Q25" s="273"/>
    </row>
    <row r="26" spans="1:17">
      <c r="A26" s="336"/>
      <c r="B26" s="281"/>
      <c r="C26" s="281"/>
      <c r="D26" s="360"/>
      <c r="E26" s="361"/>
      <c r="F26" s="361"/>
      <c r="G26" s="361"/>
      <c r="H26" s="361"/>
      <c r="I26" s="361"/>
      <c r="J26" s="362"/>
      <c r="K26" s="17"/>
      <c r="M26" s="271"/>
      <c r="N26" s="272"/>
      <c r="O26" s="272"/>
      <c r="P26" s="272"/>
      <c r="Q26" s="273"/>
    </row>
    <row r="27" spans="1:17">
      <c r="A27" s="336"/>
      <c r="B27" s="281"/>
      <c r="C27" s="281"/>
      <c r="D27" s="360"/>
      <c r="E27" s="361"/>
      <c r="F27" s="361"/>
      <c r="G27" s="361"/>
      <c r="H27" s="361"/>
      <c r="I27" s="361"/>
      <c r="J27" s="362"/>
      <c r="K27" s="17"/>
      <c r="M27" s="271"/>
      <c r="N27" s="272"/>
      <c r="O27" s="272"/>
      <c r="P27" s="272"/>
      <c r="Q27" s="273"/>
    </row>
    <row r="28" spans="1:17">
      <c r="A28" s="336"/>
      <c r="B28" s="281"/>
      <c r="C28" s="281"/>
      <c r="D28" s="360"/>
      <c r="E28" s="361"/>
      <c r="F28" s="361"/>
      <c r="G28" s="361"/>
      <c r="H28" s="361"/>
      <c r="I28" s="361"/>
      <c r="J28" s="362"/>
      <c r="K28" s="17"/>
      <c r="M28" s="271"/>
      <c r="N28" s="272"/>
      <c r="O28" s="272"/>
      <c r="P28" s="272"/>
      <c r="Q28" s="273"/>
    </row>
    <row r="29" spans="1:17" ht="14.25" customHeight="1">
      <c r="A29" s="336"/>
      <c r="B29" s="281"/>
      <c r="C29" s="281"/>
      <c r="D29" s="466" t="s">
        <v>35</v>
      </c>
      <c r="E29" s="467"/>
      <c r="F29" s="467"/>
      <c r="G29" s="467"/>
      <c r="H29" s="467"/>
      <c r="I29" s="467"/>
      <c r="J29" s="468"/>
      <c r="K29" s="17"/>
      <c r="M29" s="271"/>
      <c r="N29" s="272"/>
      <c r="O29" s="272"/>
      <c r="P29" s="272"/>
      <c r="Q29" s="273"/>
    </row>
    <row r="30" spans="1:17" ht="14.25" customHeight="1">
      <c r="A30" s="336"/>
      <c r="B30" s="281"/>
      <c r="C30" s="281"/>
      <c r="D30" s="455" t="s">
        <v>68</v>
      </c>
      <c r="E30" s="456"/>
      <c r="F30" s="456"/>
      <c r="G30" s="456"/>
      <c r="H30" s="456"/>
      <c r="I30" s="456"/>
      <c r="J30" s="457"/>
      <c r="K30" s="17"/>
      <c r="M30" s="271"/>
      <c r="N30" s="272"/>
      <c r="O30" s="272"/>
      <c r="P30" s="272"/>
      <c r="Q30" s="273"/>
    </row>
    <row r="31" spans="1:17">
      <c r="A31" s="336"/>
      <c r="B31" s="281"/>
      <c r="C31" s="281"/>
      <c r="D31" s="455" t="s">
        <v>69</v>
      </c>
      <c r="E31" s="456"/>
      <c r="F31" s="456"/>
      <c r="G31" s="456"/>
      <c r="H31" s="456"/>
      <c r="I31" s="456"/>
      <c r="J31" s="457"/>
      <c r="K31" s="17"/>
      <c r="M31" s="271"/>
      <c r="N31" s="272"/>
      <c r="O31" s="272"/>
      <c r="P31" s="272"/>
      <c r="Q31" s="273"/>
    </row>
    <row r="32" spans="1:17">
      <c r="A32" s="336"/>
      <c r="B32" s="294"/>
      <c r="C32" s="294"/>
      <c r="D32" s="449" t="s">
        <v>70</v>
      </c>
      <c r="E32" s="450"/>
      <c r="F32" s="450"/>
      <c r="G32" s="450"/>
      <c r="H32" s="450"/>
      <c r="I32" s="450"/>
      <c r="J32" s="451"/>
      <c r="K32" s="11"/>
      <c r="M32" s="274"/>
      <c r="N32" s="275"/>
      <c r="O32" s="275"/>
      <c r="P32" s="275"/>
      <c r="Q32" s="276"/>
    </row>
    <row r="33" spans="1:19">
      <c r="A33" s="336"/>
      <c r="B33" s="47"/>
      <c r="C33" s="16"/>
      <c r="D33" s="22"/>
      <c r="E33" s="22"/>
      <c r="F33" s="22"/>
      <c r="G33" s="22"/>
      <c r="H33" s="22"/>
      <c r="I33" s="22"/>
      <c r="J33" s="22"/>
      <c r="K33" s="23"/>
    </row>
    <row r="34" spans="1:19" ht="16.5" customHeight="1">
      <c r="A34" s="336"/>
      <c r="B34" s="16"/>
      <c r="C34" s="13"/>
      <c r="D34" s="363" t="s">
        <v>71</v>
      </c>
      <c r="E34" s="364"/>
      <c r="F34" s="364"/>
      <c r="G34" s="364"/>
      <c r="H34" s="364"/>
      <c r="I34" s="364"/>
      <c r="J34" s="364"/>
      <c r="K34" s="24" t="s">
        <v>15</v>
      </c>
      <c r="M34" t="s">
        <v>126</v>
      </c>
    </row>
    <row r="35" spans="1:19" ht="16.5" customHeight="1">
      <c r="A35" s="335"/>
      <c r="B35" s="359" t="s">
        <v>133</v>
      </c>
      <c r="C35" s="472" t="s">
        <v>134</v>
      </c>
      <c r="D35" s="365" t="s">
        <v>73</v>
      </c>
      <c r="E35" s="366"/>
      <c r="F35" s="366"/>
      <c r="G35" s="366"/>
      <c r="H35" s="366"/>
      <c r="I35" s="366"/>
      <c r="J35" s="367"/>
      <c r="K35" s="42"/>
      <c r="M35" s="268"/>
      <c r="N35" s="269"/>
      <c r="O35" s="269"/>
      <c r="P35" s="269"/>
      <c r="Q35" s="270"/>
    </row>
    <row r="36" spans="1:19">
      <c r="A36" s="335"/>
      <c r="B36" s="359"/>
      <c r="C36" s="472"/>
      <c r="D36" s="368"/>
      <c r="E36" s="369"/>
      <c r="F36" s="369"/>
      <c r="G36" s="369"/>
      <c r="H36" s="369"/>
      <c r="I36" s="369"/>
      <c r="J36" s="370"/>
      <c r="K36" s="25"/>
      <c r="M36" s="271"/>
      <c r="N36" s="272"/>
      <c r="O36" s="272"/>
      <c r="P36" s="272"/>
      <c r="Q36" s="273"/>
    </row>
    <row r="37" spans="1:19" ht="16.5" customHeight="1">
      <c r="A37" s="336"/>
      <c r="B37" s="357" t="s">
        <v>125</v>
      </c>
      <c r="C37" s="43" t="s">
        <v>102</v>
      </c>
      <c r="D37" s="326" t="s">
        <v>72</v>
      </c>
      <c r="E37" s="327"/>
      <c r="F37" s="327"/>
      <c r="G37" s="327"/>
      <c r="H37" s="327"/>
      <c r="I37" s="327"/>
      <c r="J37" s="328"/>
      <c r="K37" s="27"/>
      <c r="M37" s="271"/>
      <c r="N37" s="272"/>
      <c r="O37" s="272"/>
      <c r="P37" s="272"/>
      <c r="Q37" s="273"/>
    </row>
    <row r="38" spans="1:19">
      <c r="A38" s="336"/>
      <c r="B38" s="358"/>
      <c r="C38" s="36"/>
      <c r="D38" s="60"/>
      <c r="E38" s="61"/>
      <c r="F38" s="61"/>
      <c r="G38" s="61"/>
      <c r="H38" s="61"/>
      <c r="I38" s="61"/>
      <c r="J38" s="61"/>
      <c r="K38" s="10"/>
      <c r="M38" s="274"/>
      <c r="N38" s="275"/>
      <c r="O38" s="275"/>
      <c r="P38" s="275"/>
      <c r="Q38" s="276"/>
    </row>
    <row r="39" spans="1:19">
      <c r="A39" s="336"/>
      <c r="B39" s="241"/>
      <c r="C39" s="242"/>
      <c r="D39" s="242"/>
      <c r="E39" s="242"/>
      <c r="F39" s="242"/>
      <c r="G39" s="242"/>
      <c r="H39" s="242"/>
      <c r="I39" s="242"/>
      <c r="J39" s="242"/>
      <c r="K39" s="242"/>
      <c r="L39" s="242"/>
      <c r="M39" s="242"/>
      <c r="N39" s="242"/>
      <c r="O39" s="242"/>
      <c r="P39" s="242"/>
      <c r="Q39" s="242"/>
    </row>
    <row r="40" spans="1:19" ht="15">
      <c r="A40" s="335"/>
      <c r="B40" s="282" t="s">
        <v>139</v>
      </c>
      <c r="C40" s="282" t="s">
        <v>140</v>
      </c>
      <c r="D40" s="436" t="s">
        <v>41</v>
      </c>
      <c r="E40" s="437"/>
      <c r="F40" s="437"/>
      <c r="G40" s="437"/>
      <c r="H40" s="437"/>
      <c r="I40" s="437"/>
      <c r="J40" s="438"/>
      <c r="K40" s="4" t="s">
        <v>15</v>
      </c>
      <c r="M40" t="s">
        <v>126</v>
      </c>
    </row>
    <row r="41" spans="1:19">
      <c r="A41" s="335"/>
      <c r="B41" s="295"/>
      <c r="C41" s="283"/>
      <c r="D41" s="439"/>
      <c r="E41" s="440"/>
      <c r="F41" s="440"/>
      <c r="G41" s="440"/>
      <c r="H41" s="440"/>
      <c r="I41" s="440"/>
      <c r="J41" s="441"/>
      <c r="K41" s="42"/>
      <c r="M41" s="268"/>
      <c r="N41" s="269"/>
      <c r="O41" s="269"/>
      <c r="P41" s="269"/>
      <c r="Q41" s="270"/>
    </row>
    <row r="42" spans="1:19" ht="16.5" customHeight="1">
      <c r="A42" s="336"/>
      <c r="B42" s="295"/>
      <c r="C42" s="283"/>
      <c r="D42" s="430" t="s">
        <v>65</v>
      </c>
      <c r="E42" s="431"/>
      <c r="F42" s="431"/>
      <c r="G42" s="431"/>
      <c r="H42" s="431"/>
      <c r="I42" s="431"/>
      <c r="J42" s="432"/>
      <c r="K42" s="3"/>
      <c r="M42" s="271"/>
      <c r="N42" s="272"/>
      <c r="O42" s="272"/>
      <c r="P42" s="272"/>
      <c r="Q42" s="273"/>
      <c r="S42" s="323"/>
    </row>
    <row r="43" spans="1:19">
      <c r="A43" s="336"/>
      <c r="B43" s="295"/>
      <c r="C43" s="283"/>
      <c r="D43" s="433"/>
      <c r="E43" s="434"/>
      <c r="F43" s="434"/>
      <c r="G43" s="434"/>
      <c r="H43" s="434"/>
      <c r="I43" s="434"/>
      <c r="J43" s="435"/>
      <c r="K43" s="3"/>
      <c r="M43" s="271"/>
      <c r="N43" s="272"/>
      <c r="O43" s="272"/>
      <c r="P43" s="272"/>
      <c r="Q43" s="273"/>
      <c r="S43" s="323"/>
    </row>
    <row r="44" spans="1:19" ht="16.5" customHeight="1">
      <c r="A44" s="336"/>
      <c r="B44" s="295"/>
      <c r="C44" s="283"/>
      <c r="D44" s="433" t="s">
        <v>176</v>
      </c>
      <c r="E44" s="434"/>
      <c r="F44" s="434"/>
      <c r="G44" s="434"/>
      <c r="H44" s="434"/>
      <c r="I44" s="434"/>
      <c r="J44" s="435"/>
      <c r="K44" s="3"/>
      <c r="M44" s="271"/>
      <c r="N44" s="272"/>
      <c r="O44" s="272"/>
      <c r="P44" s="272"/>
      <c r="Q44" s="273"/>
      <c r="S44" s="323"/>
    </row>
    <row r="45" spans="1:19">
      <c r="A45" s="336"/>
      <c r="B45" s="295"/>
      <c r="C45" s="283"/>
      <c r="D45" s="433"/>
      <c r="E45" s="434"/>
      <c r="F45" s="434"/>
      <c r="G45" s="434"/>
      <c r="H45" s="434"/>
      <c r="I45" s="434"/>
      <c r="J45" s="435"/>
      <c r="K45" s="17"/>
      <c r="M45" s="271"/>
      <c r="N45" s="272"/>
      <c r="O45" s="272"/>
      <c r="P45" s="272"/>
      <c r="Q45" s="273"/>
      <c r="S45" s="323"/>
    </row>
    <row r="46" spans="1:19">
      <c r="A46" s="336"/>
      <c r="B46" s="296"/>
      <c r="C46" s="284"/>
      <c r="D46" s="469" t="s">
        <v>79</v>
      </c>
      <c r="E46" s="470"/>
      <c r="F46" s="470"/>
      <c r="G46" s="470"/>
      <c r="H46" s="470"/>
      <c r="I46" s="470"/>
      <c r="J46" s="471"/>
      <c r="K46" s="11"/>
      <c r="M46" s="274"/>
      <c r="N46" s="275"/>
      <c r="O46" s="275"/>
      <c r="P46" s="275"/>
      <c r="Q46" s="276"/>
      <c r="S46" s="323"/>
    </row>
    <row r="47" spans="1:19">
      <c r="A47" s="336"/>
      <c r="B47" s="74"/>
      <c r="C47" s="75"/>
      <c r="D47" s="9"/>
      <c r="E47" s="9"/>
      <c r="F47" s="9"/>
      <c r="G47" s="9"/>
      <c r="H47" s="9"/>
      <c r="I47" s="9"/>
      <c r="J47" s="9"/>
      <c r="K47" s="9"/>
      <c r="S47" s="16"/>
    </row>
    <row r="48" spans="1:19" ht="15">
      <c r="A48" s="336"/>
      <c r="B48" s="291" t="s">
        <v>142</v>
      </c>
      <c r="C48" s="291" t="s">
        <v>141</v>
      </c>
      <c r="D48" s="427" t="s">
        <v>42</v>
      </c>
      <c r="E48" s="428"/>
      <c r="F48" s="428"/>
      <c r="G48" s="428"/>
      <c r="H48" s="428"/>
      <c r="I48" s="428"/>
      <c r="J48" s="429"/>
      <c r="K48" s="4" t="s">
        <v>15</v>
      </c>
      <c r="M48" t="s">
        <v>126</v>
      </c>
      <c r="S48" s="16"/>
    </row>
    <row r="49" spans="1:19" ht="16.5" customHeight="1">
      <c r="A49" s="336"/>
      <c r="B49" s="324"/>
      <c r="C49" s="324"/>
      <c r="D49" s="405" t="s">
        <v>36</v>
      </c>
      <c r="E49" s="406"/>
      <c r="F49" s="406"/>
      <c r="G49" s="406"/>
      <c r="H49" s="406"/>
      <c r="I49" s="406"/>
      <c r="J49" s="407"/>
      <c r="K49" s="42"/>
      <c r="M49" s="268"/>
      <c r="N49" s="269"/>
      <c r="O49" s="269"/>
      <c r="P49" s="269"/>
      <c r="Q49" s="270"/>
      <c r="S49" s="16"/>
    </row>
    <row r="50" spans="1:19">
      <c r="A50" s="336"/>
      <c r="B50" s="324"/>
      <c r="C50" s="324"/>
      <c r="D50" s="408" t="s">
        <v>186</v>
      </c>
      <c r="E50" s="409"/>
      <c r="F50" s="409"/>
      <c r="G50" s="409"/>
      <c r="H50" s="409"/>
      <c r="I50" s="409"/>
      <c r="J50" s="410"/>
      <c r="K50" s="3"/>
      <c r="M50" s="271"/>
      <c r="N50" s="272"/>
      <c r="O50" s="272"/>
      <c r="P50" s="272"/>
      <c r="Q50" s="273"/>
      <c r="S50" s="323"/>
    </row>
    <row r="51" spans="1:19" ht="14.25" customHeight="1">
      <c r="A51" s="336"/>
      <c r="B51" s="324"/>
      <c r="C51" s="324"/>
      <c r="D51" s="384" t="s">
        <v>177</v>
      </c>
      <c r="E51" s="385"/>
      <c r="F51" s="385"/>
      <c r="G51" s="385"/>
      <c r="H51" s="385"/>
      <c r="I51" s="385"/>
      <c r="J51" s="386"/>
      <c r="K51" s="3"/>
      <c r="M51" s="271"/>
      <c r="N51" s="272"/>
      <c r="O51" s="272"/>
      <c r="P51" s="272"/>
      <c r="Q51" s="273"/>
      <c r="S51" s="323"/>
    </row>
    <row r="52" spans="1:19">
      <c r="A52" s="336"/>
      <c r="B52" s="324"/>
      <c r="C52" s="324"/>
      <c r="D52" s="384"/>
      <c r="E52" s="385"/>
      <c r="F52" s="385"/>
      <c r="G52" s="385"/>
      <c r="H52" s="385"/>
      <c r="I52" s="385"/>
      <c r="J52" s="386"/>
      <c r="K52" s="3"/>
      <c r="M52" s="271"/>
      <c r="N52" s="272"/>
      <c r="O52" s="272"/>
      <c r="P52" s="272"/>
      <c r="Q52" s="273"/>
      <c r="S52" s="323"/>
    </row>
    <row r="53" spans="1:19">
      <c r="A53" s="336"/>
      <c r="B53" s="324"/>
      <c r="C53" s="324"/>
      <c r="D53" s="384" t="s">
        <v>178</v>
      </c>
      <c r="E53" s="416"/>
      <c r="F53" s="416"/>
      <c r="G53" s="416"/>
      <c r="H53" s="416"/>
      <c r="I53" s="416"/>
      <c r="J53" s="417"/>
      <c r="K53" s="17"/>
      <c r="M53" s="271"/>
      <c r="N53" s="272"/>
      <c r="O53" s="272"/>
      <c r="P53" s="272"/>
      <c r="Q53" s="273"/>
      <c r="S53" s="323"/>
    </row>
    <row r="54" spans="1:19">
      <c r="A54" s="336"/>
      <c r="B54" s="324"/>
      <c r="C54" s="324"/>
      <c r="D54" s="418"/>
      <c r="E54" s="416"/>
      <c r="F54" s="416"/>
      <c r="G54" s="416"/>
      <c r="H54" s="416"/>
      <c r="I54" s="416"/>
      <c r="J54" s="417"/>
      <c r="K54" s="17"/>
      <c r="M54" s="271"/>
      <c r="N54" s="272"/>
      <c r="O54" s="272"/>
      <c r="P54" s="272"/>
      <c r="Q54" s="273"/>
      <c r="S54" s="323"/>
    </row>
    <row r="55" spans="1:19" s="1" customFormat="1" ht="15">
      <c r="A55" s="336"/>
      <c r="B55" s="324"/>
      <c r="C55" s="324"/>
      <c r="D55" s="384" t="s">
        <v>51</v>
      </c>
      <c r="E55" s="385"/>
      <c r="F55" s="385"/>
      <c r="G55" s="385"/>
      <c r="H55" s="385"/>
      <c r="I55" s="385"/>
      <c r="J55" s="386"/>
      <c r="K55" s="3"/>
      <c r="L55"/>
      <c r="M55" s="271"/>
      <c r="N55" s="272"/>
      <c r="O55" s="272"/>
      <c r="P55" s="272"/>
      <c r="Q55" s="273"/>
      <c r="R55"/>
      <c r="S55"/>
    </row>
    <row r="56" spans="1:19" ht="15">
      <c r="A56" s="336"/>
      <c r="B56" s="324"/>
      <c r="C56" s="324"/>
      <c r="D56" s="384"/>
      <c r="E56" s="385"/>
      <c r="F56" s="385"/>
      <c r="G56" s="385"/>
      <c r="H56" s="385"/>
      <c r="I56" s="385"/>
      <c r="J56" s="386"/>
      <c r="K56" s="3"/>
      <c r="L56" s="1"/>
      <c r="M56" s="271"/>
      <c r="N56" s="272"/>
      <c r="O56" s="272"/>
      <c r="P56" s="272"/>
      <c r="Q56" s="273"/>
      <c r="R56" s="1"/>
      <c r="S56" s="1"/>
    </row>
    <row r="57" spans="1:19">
      <c r="A57" s="336"/>
      <c r="B57" s="325"/>
      <c r="C57" s="325"/>
      <c r="D57" s="387"/>
      <c r="E57" s="388"/>
      <c r="F57" s="388"/>
      <c r="G57" s="388"/>
      <c r="H57" s="388"/>
      <c r="I57" s="388"/>
      <c r="J57" s="389"/>
      <c r="K57" s="11"/>
      <c r="M57" s="274"/>
      <c r="N57" s="275"/>
      <c r="O57" s="275"/>
      <c r="P57" s="275"/>
      <c r="Q57" s="276"/>
    </row>
    <row r="58" spans="1:19">
      <c r="A58" s="336"/>
      <c r="B58" s="18"/>
      <c r="C58" s="18"/>
      <c r="D58" s="29"/>
      <c r="E58" s="29"/>
      <c r="F58" s="29"/>
      <c r="G58" s="29"/>
      <c r="H58" s="29"/>
      <c r="I58" s="29"/>
      <c r="J58" s="29"/>
      <c r="K58" s="23"/>
    </row>
    <row r="59" spans="1:19" ht="16.5" customHeight="1">
      <c r="A59" s="336"/>
      <c r="B59" s="282" t="s">
        <v>144</v>
      </c>
      <c r="C59" s="282" t="s">
        <v>143</v>
      </c>
      <c r="D59" s="363" t="s">
        <v>74</v>
      </c>
      <c r="E59" s="364"/>
      <c r="F59" s="364"/>
      <c r="G59" s="364"/>
      <c r="H59" s="364"/>
      <c r="I59" s="364"/>
      <c r="J59" s="448"/>
      <c r="K59" s="24" t="s">
        <v>15</v>
      </c>
      <c r="L59" s="16"/>
      <c r="M59" s="16" t="s">
        <v>126</v>
      </c>
      <c r="N59" s="16"/>
      <c r="O59" s="16"/>
      <c r="P59" s="16"/>
      <c r="Q59" s="16"/>
    </row>
    <row r="60" spans="1:19">
      <c r="A60" s="336"/>
      <c r="B60" s="283"/>
      <c r="C60" s="295"/>
      <c r="D60" s="332" t="s">
        <v>81</v>
      </c>
      <c r="E60" s="333"/>
      <c r="F60" s="333"/>
      <c r="G60" s="333"/>
      <c r="H60" s="333"/>
      <c r="I60" s="333"/>
      <c r="J60" s="334"/>
      <c r="K60" s="42"/>
      <c r="L60" s="16"/>
      <c r="M60" s="268"/>
      <c r="N60" s="269"/>
      <c r="O60" s="269"/>
      <c r="P60" s="269"/>
      <c r="Q60" s="270"/>
    </row>
    <row r="61" spans="1:19">
      <c r="A61" s="336"/>
      <c r="B61" s="283"/>
      <c r="C61" s="295"/>
      <c r="D61" s="329"/>
      <c r="E61" s="330"/>
      <c r="F61" s="330"/>
      <c r="G61" s="330"/>
      <c r="H61" s="330"/>
      <c r="I61" s="330"/>
      <c r="J61" s="331"/>
      <c r="K61" s="26"/>
      <c r="L61" s="16"/>
      <c r="M61" s="271"/>
      <c r="N61" s="272"/>
      <c r="O61" s="272"/>
      <c r="P61" s="272"/>
      <c r="Q61" s="273"/>
    </row>
    <row r="62" spans="1:19">
      <c r="A62" s="336"/>
      <c r="B62" s="283"/>
      <c r="C62" s="295"/>
      <c r="D62" s="329"/>
      <c r="E62" s="330"/>
      <c r="F62" s="330"/>
      <c r="G62" s="330"/>
      <c r="H62" s="330"/>
      <c r="I62" s="330"/>
      <c r="J62" s="331"/>
      <c r="K62" s="27"/>
      <c r="L62" s="16"/>
      <c r="M62" s="271"/>
      <c r="N62" s="272"/>
      <c r="O62" s="272"/>
      <c r="P62" s="272"/>
      <c r="Q62" s="273"/>
    </row>
    <row r="63" spans="1:19">
      <c r="A63" s="336"/>
      <c r="B63" s="283"/>
      <c r="C63" s="295"/>
      <c r="D63" s="368" t="s">
        <v>75</v>
      </c>
      <c r="E63" s="369"/>
      <c r="F63" s="369"/>
      <c r="G63" s="369"/>
      <c r="H63" s="369"/>
      <c r="I63" s="369"/>
      <c r="J63" s="370"/>
      <c r="K63" s="27"/>
      <c r="L63" s="16"/>
      <c r="M63" s="271"/>
      <c r="N63" s="272"/>
      <c r="O63" s="272"/>
      <c r="P63" s="272"/>
      <c r="Q63" s="273"/>
    </row>
    <row r="64" spans="1:19">
      <c r="A64" s="336"/>
      <c r="B64" s="283"/>
      <c r="C64" s="295"/>
      <c r="D64" s="368"/>
      <c r="E64" s="369"/>
      <c r="F64" s="369"/>
      <c r="G64" s="369"/>
      <c r="H64" s="369"/>
      <c r="I64" s="369"/>
      <c r="J64" s="370"/>
      <c r="K64" s="27"/>
      <c r="L64" s="16"/>
      <c r="M64" s="271"/>
      <c r="N64" s="272"/>
      <c r="O64" s="272"/>
      <c r="P64" s="272"/>
      <c r="Q64" s="273"/>
    </row>
    <row r="65" spans="1:19">
      <c r="A65" s="336"/>
      <c r="B65" s="283"/>
      <c r="C65" s="295"/>
      <c r="D65" s="326" t="s">
        <v>76</v>
      </c>
      <c r="E65" s="327"/>
      <c r="F65" s="327"/>
      <c r="G65" s="327"/>
      <c r="H65" s="327"/>
      <c r="I65" s="327"/>
      <c r="J65" s="328"/>
      <c r="K65" s="27"/>
      <c r="L65" s="16"/>
      <c r="M65" s="271"/>
      <c r="N65" s="272"/>
      <c r="O65" s="272"/>
      <c r="P65" s="272"/>
      <c r="Q65" s="273"/>
    </row>
    <row r="66" spans="1:19">
      <c r="A66" s="336"/>
      <c r="B66" s="283"/>
      <c r="C66" s="295"/>
      <c r="D66" s="326" t="s">
        <v>77</v>
      </c>
      <c r="E66" s="327"/>
      <c r="F66" s="327"/>
      <c r="G66" s="327"/>
      <c r="H66" s="327"/>
      <c r="I66" s="327"/>
      <c r="J66" s="328"/>
      <c r="K66" s="27"/>
      <c r="L66" s="16"/>
      <c r="M66" s="271"/>
      <c r="N66" s="272"/>
      <c r="O66" s="272"/>
      <c r="P66" s="272"/>
      <c r="Q66" s="273"/>
    </row>
    <row r="67" spans="1:19">
      <c r="A67" s="336"/>
      <c r="B67" s="284"/>
      <c r="C67" s="296"/>
      <c r="D67" s="449" t="s">
        <v>78</v>
      </c>
      <c r="E67" s="450"/>
      <c r="F67" s="450"/>
      <c r="G67" s="450"/>
      <c r="H67" s="450"/>
      <c r="I67" s="450"/>
      <c r="J67" s="451"/>
      <c r="K67" s="11"/>
      <c r="L67" s="16"/>
      <c r="M67" s="274"/>
      <c r="N67" s="275"/>
      <c r="O67" s="275"/>
      <c r="P67" s="275"/>
      <c r="Q67" s="276"/>
    </row>
    <row r="68" spans="1:19" s="16" customFormat="1" ht="15" customHeight="1">
      <c r="A68" s="243"/>
      <c r="B68" s="243"/>
      <c r="C68" s="243"/>
      <c r="D68" s="243"/>
      <c r="E68" s="243"/>
      <c r="F68" s="243"/>
      <c r="G68" s="243"/>
      <c r="H68" s="243"/>
      <c r="I68" s="243"/>
      <c r="J68" s="243"/>
      <c r="K68" s="243"/>
      <c r="L68" s="243"/>
      <c r="M68" s="243"/>
      <c r="N68" s="243"/>
      <c r="O68" s="243"/>
      <c r="P68" s="243"/>
      <c r="Q68" s="243"/>
    </row>
    <row r="69" spans="1:19" ht="14.25" customHeight="1">
      <c r="A69" s="413" t="s">
        <v>1</v>
      </c>
      <c r="B69" s="280" t="s">
        <v>145</v>
      </c>
      <c r="C69" s="282" t="s">
        <v>146</v>
      </c>
      <c r="D69" s="373" t="s">
        <v>37</v>
      </c>
      <c r="E69" s="374"/>
      <c r="F69" s="374"/>
      <c r="G69" s="374"/>
      <c r="H69" s="374"/>
      <c r="I69" s="374"/>
      <c r="J69" s="375"/>
      <c r="K69" s="4" t="s">
        <v>15</v>
      </c>
      <c r="M69" t="s">
        <v>126</v>
      </c>
    </row>
    <row r="70" spans="1:19" ht="14.25" customHeight="1">
      <c r="A70" s="414"/>
      <c r="B70" s="281"/>
      <c r="C70" s="295"/>
      <c r="D70" s="376"/>
      <c r="E70" s="377"/>
      <c r="F70" s="377"/>
      <c r="G70" s="377"/>
      <c r="H70" s="377"/>
      <c r="I70" s="377"/>
      <c r="J70" s="378"/>
      <c r="K70" s="42"/>
      <c r="M70" s="268"/>
      <c r="N70" s="269"/>
      <c r="O70" s="269"/>
      <c r="P70" s="269"/>
      <c r="Q70" s="270"/>
    </row>
    <row r="71" spans="1:19">
      <c r="A71" s="414"/>
      <c r="B71" s="281"/>
      <c r="C71" s="295"/>
      <c r="D71" s="405" t="s">
        <v>20</v>
      </c>
      <c r="E71" s="406"/>
      <c r="F71" s="406"/>
      <c r="G71" s="406"/>
      <c r="H71" s="406"/>
      <c r="I71" s="406"/>
      <c r="J71" s="407"/>
      <c r="K71" s="17"/>
      <c r="M71" s="271"/>
      <c r="N71" s="272"/>
      <c r="O71" s="272"/>
      <c r="P71" s="272"/>
      <c r="Q71" s="273"/>
    </row>
    <row r="72" spans="1:19">
      <c r="A72" s="414"/>
      <c r="B72" s="281"/>
      <c r="C72" s="295"/>
      <c r="D72" s="408" t="s">
        <v>43</v>
      </c>
      <c r="E72" s="409"/>
      <c r="F72" s="409"/>
      <c r="G72" s="409"/>
      <c r="H72" s="409"/>
      <c r="I72" s="409"/>
      <c r="J72" s="410"/>
      <c r="K72" s="17"/>
      <c r="M72" s="271"/>
      <c r="N72" s="272"/>
      <c r="O72" s="272"/>
      <c r="P72" s="272"/>
      <c r="Q72" s="273"/>
    </row>
    <row r="73" spans="1:19" ht="14.25" customHeight="1">
      <c r="A73" s="414"/>
      <c r="B73" s="281"/>
      <c r="C73" s="295"/>
      <c r="D73" s="408" t="s">
        <v>44</v>
      </c>
      <c r="E73" s="409"/>
      <c r="F73" s="409"/>
      <c r="G73" s="409"/>
      <c r="H73" s="409"/>
      <c r="I73" s="409"/>
      <c r="J73" s="410"/>
      <c r="K73" s="17"/>
      <c r="M73" s="271"/>
      <c r="N73" s="272"/>
      <c r="O73" s="272"/>
      <c r="P73" s="272"/>
      <c r="Q73" s="273"/>
    </row>
    <row r="74" spans="1:19">
      <c r="A74" s="414"/>
      <c r="B74" s="281"/>
      <c r="C74" s="295"/>
      <c r="D74" s="384" t="s">
        <v>187</v>
      </c>
      <c r="E74" s="385"/>
      <c r="F74" s="385"/>
      <c r="G74" s="385"/>
      <c r="H74" s="385"/>
      <c r="I74" s="385"/>
      <c r="J74" s="386"/>
      <c r="K74" s="17"/>
      <c r="M74" s="271"/>
      <c r="N74" s="272"/>
      <c r="O74" s="272"/>
      <c r="P74" s="272"/>
      <c r="Q74" s="273"/>
    </row>
    <row r="75" spans="1:19">
      <c r="A75" s="414"/>
      <c r="B75" s="294"/>
      <c r="C75" s="296"/>
      <c r="D75" s="387"/>
      <c r="E75" s="388"/>
      <c r="F75" s="388"/>
      <c r="G75" s="388"/>
      <c r="H75" s="388"/>
      <c r="I75" s="388"/>
      <c r="J75" s="389"/>
      <c r="K75" s="11"/>
      <c r="M75" s="274"/>
      <c r="N75" s="275"/>
      <c r="O75" s="275"/>
      <c r="P75" s="275"/>
      <c r="Q75" s="276"/>
    </row>
    <row r="76" spans="1:19">
      <c r="A76" s="414"/>
      <c r="B76" s="18"/>
      <c r="C76" s="18"/>
      <c r="D76" s="9"/>
      <c r="E76" s="9"/>
      <c r="F76" s="9"/>
      <c r="G76" s="9"/>
      <c r="H76" s="9"/>
      <c r="I76" s="9"/>
      <c r="J76" s="9"/>
      <c r="K76"/>
    </row>
    <row r="77" spans="1:19" s="1" customFormat="1" ht="16.5" customHeight="1">
      <c r="A77" s="414"/>
      <c r="B77" s="280" t="s">
        <v>147</v>
      </c>
      <c r="C77" s="282" t="s">
        <v>148</v>
      </c>
      <c r="D77" s="277" t="s">
        <v>83</v>
      </c>
      <c r="E77" s="278"/>
      <c r="F77" s="278"/>
      <c r="G77" s="278"/>
      <c r="H77" s="278"/>
      <c r="I77" s="278"/>
      <c r="J77" s="279"/>
      <c r="K77" s="4" t="s">
        <v>15</v>
      </c>
      <c r="L77"/>
      <c r="M77" t="s">
        <v>126</v>
      </c>
      <c r="N77"/>
      <c r="O77"/>
      <c r="P77"/>
      <c r="Q77"/>
      <c r="R77"/>
      <c r="S77"/>
    </row>
    <row r="78" spans="1:19" s="1" customFormat="1" ht="16.5" customHeight="1">
      <c r="A78" s="414"/>
      <c r="B78" s="281"/>
      <c r="C78" s="283"/>
      <c r="D78" s="402" t="s">
        <v>53</v>
      </c>
      <c r="E78" s="403"/>
      <c r="F78" s="403"/>
      <c r="G78" s="403"/>
      <c r="H78" s="403"/>
      <c r="I78" s="403"/>
      <c r="J78" s="404"/>
      <c r="K78" s="81"/>
      <c r="M78" s="268"/>
      <c r="N78" s="269"/>
      <c r="O78" s="269"/>
      <c r="P78" s="269"/>
      <c r="Q78" s="270"/>
    </row>
    <row r="79" spans="1:19" s="1" customFormat="1" ht="15">
      <c r="A79" s="414"/>
      <c r="B79" s="281"/>
      <c r="C79" s="283"/>
      <c r="D79" s="62" t="s">
        <v>45</v>
      </c>
      <c r="E79" s="92"/>
      <c r="F79" s="92"/>
      <c r="G79" s="92"/>
      <c r="H79" s="92"/>
      <c r="I79" s="92"/>
      <c r="J79" s="101"/>
      <c r="K79" s="105"/>
      <c r="M79" s="271"/>
      <c r="N79" s="272"/>
      <c r="O79" s="272"/>
      <c r="P79" s="272"/>
      <c r="Q79" s="273"/>
    </row>
    <row r="80" spans="1:19" ht="15">
      <c r="A80" s="414"/>
      <c r="B80" s="281"/>
      <c r="C80" s="283"/>
      <c r="D80" s="384" t="s">
        <v>179</v>
      </c>
      <c r="E80" s="385"/>
      <c r="F80" s="385"/>
      <c r="G80" s="385"/>
      <c r="H80" s="385"/>
      <c r="I80" s="385"/>
      <c r="J80" s="386"/>
      <c r="K80" s="5"/>
      <c r="L80" s="1"/>
      <c r="M80" s="271"/>
      <c r="N80" s="272"/>
      <c r="O80" s="272"/>
      <c r="P80" s="272"/>
      <c r="Q80" s="273"/>
      <c r="R80" s="1"/>
      <c r="S80" s="1"/>
    </row>
    <row r="81" spans="1:17" ht="14.25" customHeight="1">
      <c r="A81" s="414"/>
      <c r="B81" s="281"/>
      <c r="C81" s="283"/>
      <c r="D81" s="384"/>
      <c r="E81" s="385"/>
      <c r="F81" s="385"/>
      <c r="G81" s="385"/>
      <c r="H81" s="385"/>
      <c r="I81" s="385"/>
      <c r="J81" s="386"/>
      <c r="K81" s="6"/>
      <c r="M81" s="271"/>
      <c r="N81" s="272"/>
      <c r="O81" s="272"/>
      <c r="P81" s="272"/>
      <c r="Q81" s="273"/>
    </row>
    <row r="82" spans="1:17">
      <c r="A82" s="414"/>
      <c r="B82" s="281"/>
      <c r="C82" s="284"/>
      <c r="D82" s="56" t="s">
        <v>82</v>
      </c>
      <c r="E82" s="18"/>
      <c r="F82" s="18"/>
      <c r="G82" s="18"/>
      <c r="H82" s="18"/>
      <c r="I82" s="18"/>
      <c r="J82" s="19"/>
      <c r="K82" s="7"/>
      <c r="M82" s="274"/>
      <c r="N82" s="275"/>
      <c r="O82" s="275"/>
      <c r="P82" s="275"/>
      <c r="Q82" s="276"/>
    </row>
    <row r="83" spans="1:17">
      <c r="A83" s="414"/>
      <c r="B83" s="47"/>
      <c r="C83" s="16"/>
      <c r="D83" s="9"/>
      <c r="E83" s="9"/>
      <c r="F83" s="9"/>
      <c r="G83" s="9"/>
      <c r="H83" s="9"/>
      <c r="I83" s="9"/>
      <c r="J83" s="9"/>
      <c r="K83"/>
    </row>
    <row r="84" spans="1:17" ht="15">
      <c r="A84" s="414"/>
      <c r="B84" s="280" t="s">
        <v>149</v>
      </c>
      <c r="C84" s="282" t="s">
        <v>150</v>
      </c>
      <c r="D84" s="399" t="s">
        <v>46</v>
      </c>
      <c r="E84" s="400"/>
      <c r="F84" s="400"/>
      <c r="G84" s="400"/>
      <c r="H84" s="400"/>
      <c r="I84" s="400"/>
      <c r="J84" s="401"/>
      <c r="K84" s="4" t="s">
        <v>15</v>
      </c>
      <c r="M84" t="s">
        <v>126</v>
      </c>
    </row>
    <row r="85" spans="1:17" ht="16.5" customHeight="1">
      <c r="A85" s="414"/>
      <c r="B85" s="281"/>
      <c r="C85" s="295"/>
      <c r="D85" s="332" t="s">
        <v>52</v>
      </c>
      <c r="E85" s="333"/>
      <c r="F85" s="333"/>
      <c r="G85" s="333"/>
      <c r="H85" s="333"/>
      <c r="I85" s="333"/>
      <c r="J85" s="333"/>
      <c r="K85" s="42"/>
      <c r="M85" s="268"/>
      <c r="N85" s="269"/>
      <c r="O85" s="269"/>
      <c r="P85" s="269"/>
      <c r="Q85" s="270"/>
    </row>
    <row r="86" spans="1:17">
      <c r="A86" s="414"/>
      <c r="B86" s="281"/>
      <c r="C86" s="295"/>
      <c r="D86" s="329"/>
      <c r="E86" s="330"/>
      <c r="F86" s="330"/>
      <c r="G86" s="330"/>
      <c r="H86" s="330"/>
      <c r="I86" s="330"/>
      <c r="J86" s="331"/>
      <c r="K86" s="13"/>
      <c r="M86" s="271"/>
      <c r="N86" s="272"/>
      <c r="O86" s="272"/>
      <c r="P86" s="272"/>
      <c r="Q86" s="273"/>
    </row>
    <row r="87" spans="1:17">
      <c r="A87" s="414"/>
      <c r="B87" s="281"/>
      <c r="C87" s="295"/>
      <c r="D87" s="329"/>
      <c r="E87" s="330"/>
      <c r="F87" s="330"/>
      <c r="G87" s="330"/>
      <c r="H87" s="330"/>
      <c r="I87" s="330"/>
      <c r="J87" s="331"/>
      <c r="K87" s="6"/>
      <c r="M87" s="271"/>
      <c r="N87" s="272"/>
      <c r="O87" s="272"/>
      <c r="P87" s="272"/>
      <c r="Q87" s="273"/>
    </row>
    <row r="88" spans="1:17">
      <c r="A88" s="414"/>
      <c r="B88" s="281"/>
      <c r="C88" s="295"/>
      <c r="D88" s="368" t="s">
        <v>84</v>
      </c>
      <c r="E88" s="369"/>
      <c r="F88" s="369"/>
      <c r="G88" s="369"/>
      <c r="H88" s="369"/>
      <c r="I88" s="369"/>
      <c r="J88" s="370"/>
      <c r="K88" s="6"/>
      <c r="M88" s="271"/>
      <c r="N88" s="272"/>
      <c r="O88" s="272"/>
      <c r="P88" s="272"/>
      <c r="Q88" s="273"/>
    </row>
    <row r="89" spans="1:17">
      <c r="A89" s="414"/>
      <c r="B89" s="281"/>
      <c r="C89" s="295"/>
      <c r="D89" s="368"/>
      <c r="E89" s="369"/>
      <c r="F89" s="369"/>
      <c r="G89" s="369"/>
      <c r="H89" s="369"/>
      <c r="I89" s="369"/>
      <c r="J89" s="370"/>
      <c r="K89" s="6"/>
      <c r="M89" s="271"/>
      <c r="N89" s="272"/>
      <c r="O89" s="272"/>
      <c r="P89" s="272"/>
      <c r="Q89" s="273"/>
    </row>
    <row r="90" spans="1:17">
      <c r="A90" s="414"/>
      <c r="B90" s="281"/>
      <c r="C90" s="295"/>
      <c r="D90" s="368" t="s">
        <v>85</v>
      </c>
      <c r="E90" s="369"/>
      <c r="F90" s="369"/>
      <c r="G90" s="369"/>
      <c r="H90" s="369"/>
      <c r="I90" s="369"/>
      <c r="J90" s="370"/>
      <c r="K90" s="6"/>
      <c r="M90" s="271"/>
      <c r="N90" s="272"/>
      <c r="O90" s="272"/>
      <c r="P90" s="272"/>
      <c r="Q90" s="273"/>
    </row>
    <row r="91" spans="1:17">
      <c r="A91" s="414"/>
      <c r="B91" s="281"/>
      <c r="C91" s="295"/>
      <c r="D91" s="368"/>
      <c r="E91" s="369"/>
      <c r="F91" s="369"/>
      <c r="G91" s="369"/>
      <c r="H91" s="369"/>
      <c r="I91" s="369"/>
      <c r="J91" s="370"/>
      <c r="K91" s="6"/>
      <c r="M91" s="271"/>
      <c r="N91" s="272"/>
      <c r="O91" s="272"/>
      <c r="P91" s="272"/>
      <c r="Q91" s="273"/>
    </row>
    <row r="92" spans="1:17" ht="14.25" customHeight="1">
      <c r="A92" s="414"/>
      <c r="B92" s="281"/>
      <c r="C92" s="295"/>
      <c r="D92" s="396" t="s">
        <v>86</v>
      </c>
      <c r="E92" s="397"/>
      <c r="F92" s="397"/>
      <c r="G92" s="397"/>
      <c r="H92" s="397"/>
      <c r="I92" s="397"/>
      <c r="J92" s="398"/>
      <c r="K92" s="6"/>
      <c r="M92" s="271"/>
      <c r="N92" s="272"/>
      <c r="O92" s="272"/>
      <c r="P92" s="272"/>
      <c r="Q92" s="273"/>
    </row>
    <row r="93" spans="1:17">
      <c r="A93" s="414"/>
      <c r="B93" s="281"/>
      <c r="C93" s="295"/>
      <c r="D93" s="462" t="s">
        <v>180</v>
      </c>
      <c r="E93" s="369"/>
      <c r="F93" s="369"/>
      <c r="G93" s="369"/>
      <c r="H93" s="369"/>
      <c r="I93" s="369"/>
      <c r="J93" s="370"/>
      <c r="K93" s="6"/>
      <c r="M93" s="271"/>
      <c r="N93" s="272"/>
      <c r="O93" s="272"/>
      <c r="P93" s="272"/>
      <c r="Q93" s="273"/>
    </row>
    <row r="94" spans="1:17">
      <c r="A94" s="414"/>
      <c r="B94" s="294"/>
      <c r="C94" s="296"/>
      <c r="D94" s="463"/>
      <c r="E94" s="464"/>
      <c r="F94" s="464"/>
      <c r="G94" s="464"/>
      <c r="H94" s="464"/>
      <c r="I94" s="464"/>
      <c r="J94" s="465"/>
      <c r="K94" s="10"/>
      <c r="M94" s="274"/>
      <c r="N94" s="275"/>
      <c r="O94" s="275"/>
      <c r="P94" s="275"/>
      <c r="Q94" s="276"/>
    </row>
    <row r="95" spans="1:17">
      <c r="A95" s="414"/>
      <c r="B95" s="73"/>
      <c r="C95" s="18"/>
      <c r="D95" s="9"/>
      <c r="E95" s="9"/>
      <c r="F95" s="9"/>
      <c r="G95" s="9"/>
      <c r="H95" s="9"/>
      <c r="I95" s="9"/>
      <c r="J95" s="9"/>
      <c r="K95"/>
    </row>
    <row r="96" spans="1:17" ht="15">
      <c r="A96" s="414"/>
      <c r="B96" s="280" t="s">
        <v>151</v>
      </c>
      <c r="C96" s="282" t="s">
        <v>152</v>
      </c>
      <c r="D96" s="419" t="s">
        <v>21</v>
      </c>
      <c r="E96" s="420"/>
      <c r="F96" s="420"/>
      <c r="G96" s="420"/>
      <c r="H96" s="420"/>
      <c r="I96" s="420"/>
      <c r="J96" s="420"/>
      <c r="K96" s="4" t="s">
        <v>15</v>
      </c>
      <c r="M96" t="s">
        <v>126</v>
      </c>
    </row>
    <row r="97" spans="1:19" ht="14.25" customHeight="1">
      <c r="A97" s="414"/>
      <c r="B97" s="281"/>
      <c r="C97" s="295"/>
      <c r="D97" s="405" t="s">
        <v>16</v>
      </c>
      <c r="E97" s="406"/>
      <c r="F97" s="406"/>
      <c r="G97" s="406"/>
      <c r="H97" s="406"/>
      <c r="I97" s="406"/>
      <c r="J97" s="407"/>
      <c r="K97" s="42"/>
      <c r="M97" s="268"/>
      <c r="N97" s="269"/>
      <c r="O97" s="269"/>
      <c r="P97" s="269"/>
      <c r="Q97" s="270"/>
    </row>
    <row r="98" spans="1:19" ht="14.25" customHeight="1">
      <c r="A98" s="414"/>
      <c r="B98" s="281"/>
      <c r="C98" s="295"/>
      <c r="D98" s="390" t="s">
        <v>47</v>
      </c>
      <c r="E98" s="391"/>
      <c r="F98" s="391"/>
      <c r="G98" s="391"/>
      <c r="H98" s="391"/>
      <c r="I98" s="391"/>
      <c r="J98" s="392"/>
      <c r="K98" s="3"/>
      <c r="M98" s="271"/>
      <c r="N98" s="272"/>
      <c r="O98" s="272"/>
      <c r="P98" s="272"/>
      <c r="Q98" s="273"/>
    </row>
    <row r="99" spans="1:19">
      <c r="A99" s="414"/>
      <c r="B99" s="281"/>
      <c r="C99" s="295"/>
      <c r="D99" s="390"/>
      <c r="E99" s="391"/>
      <c r="F99" s="391"/>
      <c r="G99" s="391"/>
      <c r="H99" s="391"/>
      <c r="I99" s="391"/>
      <c r="J99" s="392"/>
      <c r="K99" s="3"/>
      <c r="M99" s="271"/>
      <c r="N99" s="272"/>
      <c r="O99" s="272"/>
      <c r="P99" s="272"/>
      <c r="Q99" s="273"/>
    </row>
    <row r="100" spans="1:19">
      <c r="A100" s="415"/>
      <c r="B100" s="294"/>
      <c r="C100" s="296"/>
      <c r="D100" s="393" t="s">
        <v>48</v>
      </c>
      <c r="E100" s="394"/>
      <c r="F100" s="394"/>
      <c r="G100" s="394"/>
      <c r="H100" s="394"/>
      <c r="I100" s="394"/>
      <c r="J100" s="395"/>
      <c r="K100" s="11"/>
      <c r="M100" s="274"/>
      <c r="N100" s="275"/>
      <c r="O100" s="275"/>
      <c r="P100" s="275"/>
      <c r="Q100" s="276"/>
    </row>
    <row r="101" spans="1:19" s="1" customFormat="1" ht="15" customHeight="1">
      <c r="A101" s="55"/>
      <c r="B101" s="18"/>
      <c r="C101" s="18"/>
      <c r="D101" s="9"/>
      <c r="E101" s="9"/>
      <c r="F101" s="9"/>
      <c r="G101" s="9"/>
      <c r="H101" s="9"/>
      <c r="I101" s="9"/>
      <c r="J101" s="9"/>
      <c r="K101"/>
      <c r="L101"/>
      <c r="M101"/>
      <c r="N101"/>
      <c r="O101"/>
      <c r="P101"/>
      <c r="Q101"/>
      <c r="R101"/>
      <c r="S101"/>
    </row>
    <row r="102" spans="1:19" ht="15">
      <c r="A102" s="315" t="s">
        <v>114</v>
      </c>
      <c r="B102" s="288" t="s">
        <v>154</v>
      </c>
      <c r="C102" s="282" t="s">
        <v>153</v>
      </c>
      <c r="D102" s="381" t="s">
        <v>18</v>
      </c>
      <c r="E102" s="379"/>
      <c r="F102" s="379"/>
      <c r="G102" s="379"/>
      <c r="H102" s="379"/>
      <c r="I102" s="379"/>
      <c r="J102" s="379"/>
      <c r="K102" s="4" t="s">
        <v>15</v>
      </c>
      <c r="L102" s="1"/>
      <c r="M102" t="s">
        <v>126</v>
      </c>
    </row>
    <row r="103" spans="1:19" ht="16.5" customHeight="1">
      <c r="A103" s="316"/>
      <c r="B103" s="289"/>
      <c r="C103" s="295"/>
      <c r="D103" s="382"/>
      <c r="E103" s="383"/>
      <c r="F103" s="383"/>
      <c r="G103" s="383"/>
      <c r="H103" s="383"/>
      <c r="I103" s="383"/>
      <c r="J103" s="383"/>
      <c r="K103" s="42"/>
      <c r="M103" s="268"/>
      <c r="N103" s="269"/>
      <c r="O103" s="269"/>
      <c r="P103" s="269"/>
      <c r="Q103" s="270"/>
    </row>
    <row r="104" spans="1:19">
      <c r="A104" s="316"/>
      <c r="B104" s="289"/>
      <c r="C104" s="295"/>
      <c r="D104" s="346" t="s">
        <v>17</v>
      </c>
      <c r="E104" s="347"/>
      <c r="F104" s="347"/>
      <c r="G104" s="347"/>
      <c r="H104" s="347"/>
      <c r="I104" s="347"/>
      <c r="J104" s="348"/>
      <c r="K104" s="3"/>
      <c r="M104" s="271"/>
      <c r="N104" s="272"/>
      <c r="O104" s="272"/>
      <c r="P104" s="272"/>
      <c r="Q104" s="273"/>
    </row>
    <row r="105" spans="1:19">
      <c r="A105" s="316"/>
      <c r="B105" s="289"/>
      <c r="C105" s="295"/>
      <c r="D105" s="418" t="s">
        <v>62</v>
      </c>
      <c r="E105" s="416"/>
      <c r="F105" s="416"/>
      <c r="G105" s="416"/>
      <c r="H105" s="416"/>
      <c r="I105" s="416"/>
      <c r="J105" s="417"/>
      <c r="K105" s="3"/>
      <c r="M105" s="271"/>
      <c r="N105" s="272"/>
      <c r="O105" s="272"/>
      <c r="P105" s="272"/>
      <c r="Q105" s="273"/>
    </row>
    <row r="106" spans="1:19">
      <c r="A106" s="316"/>
      <c r="B106" s="290"/>
      <c r="C106" s="296"/>
      <c r="D106" s="491"/>
      <c r="E106" s="492"/>
      <c r="F106" s="492"/>
      <c r="G106" s="492"/>
      <c r="H106" s="492"/>
      <c r="I106" s="492"/>
      <c r="J106" s="493"/>
      <c r="K106" s="11"/>
      <c r="M106" s="274"/>
      <c r="N106" s="275"/>
      <c r="O106" s="275"/>
      <c r="P106" s="275"/>
      <c r="Q106" s="276"/>
    </row>
    <row r="107" spans="1:19">
      <c r="A107" s="316"/>
      <c r="B107" s="16"/>
      <c r="C107" s="18"/>
      <c r="D107" s="21"/>
      <c r="E107" s="21"/>
      <c r="F107" s="21"/>
      <c r="G107" s="21"/>
      <c r="H107" s="21"/>
      <c r="I107" s="21"/>
      <c r="J107" s="21"/>
      <c r="K107"/>
    </row>
    <row r="108" spans="1:19" ht="15">
      <c r="A108" s="316"/>
      <c r="B108" s="280" t="s">
        <v>155</v>
      </c>
      <c r="C108" s="282" t="s">
        <v>156</v>
      </c>
      <c r="D108" s="381" t="s">
        <v>188</v>
      </c>
      <c r="E108" s="379"/>
      <c r="F108" s="379"/>
      <c r="G108" s="379"/>
      <c r="H108" s="379"/>
      <c r="I108" s="379"/>
      <c r="J108" s="379"/>
      <c r="K108" s="4" t="s">
        <v>15</v>
      </c>
      <c r="M108" t="s">
        <v>126</v>
      </c>
    </row>
    <row r="109" spans="1:19" ht="16.5" customHeight="1">
      <c r="A109" s="316"/>
      <c r="B109" s="281"/>
      <c r="C109" s="295"/>
      <c r="D109" s="382"/>
      <c r="E109" s="383"/>
      <c r="F109" s="383"/>
      <c r="G109" s="383"/>
      <c r="H109" s="383"/>
      <c r="I109" s="383"/>
      <c r="J109" s="383"/>
      <c r="K109" s="42"/>
      <c r="M109" s="268"/>
      <c r="N109" s="269"/>
      <c r="O109" s="269"/>
      <c r="P109" s="269"/>
      <c r="Q109" s="270"/>
    </row>
    <row r="110" spans="1:19">
      <c r="A110" s="316"/>
      <c r="B110" s="281"/>
      <c r="C110" s="295"/>
      <c r="D110" s="405" t="s">
        <v>19</v>
      </c>
      <c r="E110" s="406"/>
      <c r="F110" s="406"/>
      <c r="G110" s="406"/>
      <c r="H110" s="406"/>
      <c r="I110" s="406"/>
      <c r="J110" s="407"/>
      <c r="K110" s="3"/>
      <c r="M110" s="271"/>
      <c r="N110" s="272"/>
      <c r="O110" s="272"/>
      <c r="P110" s="272"/>
      <c r="Q110" s="273"/>
    </row>
    <row r="111" spans="1:19" ht="14.25" customHeight="1">
      <c r="A111" s="316"/>
      <c r="B111" s="281"/>
      <c r="C111" s="295"/>
      <c r="D111" s="466" t="s">
        <v>54</v>
      </c>
      <c r="E111" s="467"/>
      <c r="F111" s="467"/>
      <c r="G111" s="467"/>
      <c r="H111" s="467"/>
      <c r="I111" s="467"/>
      <c r="J111" s="468"/>
      <c r="K111" s="3"/>
      <c r="M111" s="271"/>
      <c r="N111" s="272"/>
      <c r="O111" s="272"/>
      <c r="P111" s="272"/>
      <c r="Q111" s="273"/>
    </row>
    <row r="112" spans="1:19">
      <c r="A112" s="316"/>
      <c r="B112" s="281"/>
      <c r="C112" s="295"/>
      <c r="D112" s="384" t="s">
        <v>105</v>
      </c>
      <c r="E112" s="385"/>
      <c r="F112" s="385"/>
      <c r="G112" s="385"/>
      <c r="H112" s="385"/>
      <c r="I112" s="385"/>
      <c r="J112" s="386"/>
      <c r="K112" s="3"/>
      <c r="M112" s="271"/>
      <c r="N112" s="272"/>
      <c r="O112" s="272"/>
      <c r="P112" s="272"/>
      <c r="Q112" s="273"/>
    </row>
    <row r="113" spans="1:17" ht="14.25" customHeight="1">
      <c r="A113" s="316"/>
      <c r="B113" s="281"/>
      <c r="C113" s="295"/>
      <c r="D113" s="384"/>
      <c r="E113" s="385"/>
      <c r="F113" s="385"/>
      <c r="G113" s="385"/>
      <c r="H113" s="385"/>
      <c r="I113" s="385"/>
      <c r="J113" s="386"/>
      <c r="K113" s="3"/>
      <c r="M113" s="271"/>
      <c r="N113" s="272"/>
      <c r="O113" s="272"/>
      <c r="P113" s="272"/>
      <c r="Q113" s="273"/>
    </row>
    <row r="114" spans="1:17">
      <c r="A114" s="316"/>
      <c r="B114" s="281"/>
      <c r="C114" s="295"/>
      <c r="D114" s="384" t="s">
        <v>106</v>
      </c>
      <c r="E114" s="385"/>
      <c r="F114" s="385"/>
      <c r="G114" s="385"/>
      <c r="H114" s="385"/>
      <c r="I114" s="385"/>
      <c r="J114" s="386"/>
      <c r="K114" s="3"/>
      <c r="M114" s="271"/>
      <c r="N114" s="272"/>
      <c r="O114" s="272"/>
      <c r="P114" s="272"/>
      <c r="Q114" s="273"/>
    </row>
    <row r="115" spans="1:17">
      <c r="A115" s="317"/>
      <c r="B115" s="294"/>
      <c r="C115" s="296"/>
      <c r="D115" s="387"/>
      <c r="E115" s="388"/>
      <c r="F115" s="388"/>
      <c r="G115" s="388"/>
      <c r="H115" s="388"/>
      <c r="I115" s="388"/>
      <c r="J115" s="389"/>
      <c r="K115" s="10"/>
      <c r="M115" s="274"/>
      <c r="N115" s="275"/>
      <c r="O115" s="275"/>
      <c r="P115" s="275"/>
      <c r="Q115" s="276"/>
    </row>
    <row r="116" spans="1:17" s="16" customFormat="1" ht="14.25" customHeight="1">
      <c r="A116" s="55"/>
      <c r="B116" s="106"/>
      <c r="D116" s="67"/>
      <c r="E116" s="67"/>
      <c r="F116" s="67"/>
      <c r="G116" s="67"/>
      <c r="H116" s="67"/>
      <c r="I116" s="67"/>
      <c r="J116" s="67"/>
    </row>
    <row r="117" spans="1:17" ht="15">
      <c r="A117" s="318" t="s">
        <v>115</v>
      </c>
      <c r="B117" s="288" t="s">
        <v>157</v>
      </c>
      <c r="C117" s="282" t="s">
        <v>158</v>
      </c>
      <c r="D117" s="381" t="s">
        <v>22</v>
      </c>
      <c r="E117" s="379"/>
      <c r="F117" s="379"/>
      <c r="G117" s="379"/>
      <c r="H117" s="379"/>
      <c r="I117" s="379"/>
      <c r="J117" s="379"/>
      <c r="K117" s="4" t="s">
        <v>15</v>
      </c>
      <c r="M117" t="s">
        <v>126</v>
      </c>
    </row>
    <row r="118" spans="1:17" ht="16.5" customHeight="1">
      <c r="A118" s="319"/>
      <c r="B118" s="289"/>
      <c r="C118" s="295"/>
      <c r="D118" s="382"/>
      <c r="E118" s="383"/>
      <c r="F118" s="383"/>
      <c r="G118" s="383"/>
      <c r="H118" s="383"/>
      <c r="I118" s="383"/>
      <c r="J118" s="383"/>
      <c r="K118" s="42"/>
      <c r="M118" s="268"/>
      <c r="N118" s="269"/>
      <c r="O118" s="269"/>
      <c r="P118" s="269"/>
      <c r="Q118" s="270"/>
    </row>
    <row r="119" spans="1:17">
      <c r="A119" s="319"/>
      <c r="B119" s="289"/>
      <c r="C119" s="295"/>
      <c r="D119" s="474" t="s">
        <v>23</v>
      </c>
      <c r="E119" s="475"/>
      <c r="F119" s="475"/>
      <c r="G119" s="475"/>
      <c r="H119" s="475"/>
      <c r="I119" s="475"/>
      <c r="J119" s="476"/>
      <c r="K119" s="3"/>
      <c r="M119" s="271"/>
      <c r="N119" s="272"/>
      <c r="O119" s="272"/>
      <c r="P119" s="272"/>
      <c r="Q119" s="273"/>
    </row>
    <row r="120" spans="1:17">
      <c r="A120" s="319"/>
      <c r="B120" s="289"/>
      <c r="C120" s="295"/>
      <c r="D120" s="384" t="s">
        <v>63</v>
      </c>
      <c r="E120" s="385"/>
      <c r="F120" s="385"/>
      <c r="G120" s="385"/>
      <c r="H120" s="385"/>
      <c r="I120" s="385"/>
      <c r="J120" s="386"/>
      <c r="K120" s="3"/>
      <c r="M120" s="271"/>
      <c r="N120" s="272"/>
      <c r="O120" s="272"/>
      <c r="P120" s="272"/>
      <c r="Q120" s="273"/>
    </row>
    <row r="121" spans="1:17">
      <c r="A121" s="319"/>
      <c r="B121" s="290"/>
      <c r="C121" s="296"/>
      <c r="D121" s="387"/>
      <c r="E121" s="388"/>
      <c r="F121" s="388"/>
      <c r="G121" s="388"/>
      <c r="H121" s="388"/>
      <c r="I121" s="388"/>
      <c r="J121" s="389"/>
      <c r="K121" s="11"/>
      <c r="M121" s="274"/>
      <c r="N121" s="275"/>
      <c r="O121" s="275"/>
      <c r="P121" s="275"/>
      <c r="Q121" s="276"/>
    </row>
    <row r="122" spans="1:17">
      <c r="A122" s="319"/>
      <c r="B122" s="16"/>
      <c r="C122" s="16"/>
      <c r="D122" s="9"/>
      <c r="E122" s="9"/>
      <c r="F122" s="9"/>
      <c r="G122" s="9"/>
      <c r="H122" s="9"/>
      <c r="I122" s="9"/>
      <c r="J122" s="9"/>
      <c r="K122"/>
    </row>
    <row r="123" spans="1:17" ht="16.5" customHeight="1">
      <c r="A123" s="319"/>
      <c r="B123" s="280" t="s">
        <v>159</v>
      </c>
      <c r="C123" s="282" t="s">
        <v>160</v>
      </c>
      <c r="D123" s="381" t="s">
        <v>39</v>
      </c>
      <c r="E123" s="379"/>
      <c r="F123" s="379"/>
      <c r="G123" s="379"/>
      <c r="H123" s="379"/>
      <c r="I123" s="379"/>
      <c r="J123" s="379"/>
      <c r="K123" s="4" t="s">
        <v>15</v>
      </c>
      <c r="M123" t="s">
        <v>126</v>
      </c>
    </row>
    <row r="124" spans="1:17" ht="16.5" customHeight="1">
      <c r="A124" s="319"/>
      <c r="B124" s="281"/>
      <c r="C124" s="295"/>
      <c r="D124" s="382"/>
      <c r="E124" s="383"/>
      <c r="F124" s="383"/>
      <c r="G124" s="383"/>
      <c r="H124" s="383"/>
      <c r="I124" s="383"/>
      <c r="J124" s="383"/>
      <c r="K124" s="42"/>
      <c r="M124" s="268"/>
      <c r="N124" s="269"/>
      <c r="O124" s="269"/>
      <c r="P124" s="269"/>
      <c r="Q124" s="270"/>
    </row>
    <row r="125" spans="1:17">
      <c r="A125" s="319"/>
      <c r="B125" s="281"/>
      <c r="C125" s="295"/>
      <c r="D125" s="474" t="s">
        <v>24</v>
      </c>
      <c r="E125" s="475"/>
      <c r="F125" s="475"/>
      <c r="G125" s="475"/>
      <c r="H125" s="475"/>
      <c r="I125" s="475"/>
      <c r="J125" s="476"/>
      <c r="K125" s="3"/>
      <c r="M125" s="271"/>
      <c r="N125" s="272"/>
      <c r="O125" s="272"/>
      <c r="P125" s="272"/>
      <c r="Q125" s="273"/>
    </row>
    <row r="126" spans="1:17" ht="14.25" customHeight="1">
      <c r="A126" s="319"/>
      <c r="B126" s="281"/>
      <c r="C126" s="295"/>
      <c r="D126" s="466" t="s">
        <v>25</v>
      </c>
      <c r="E126" s="467"/>
      <c r="F126" s="467"/>
      <c r="G126" s="467"/>
      <c r="H126" s="467"/>
      <c r="I126" s="467"/>
      <c r="J126" s="468"/>
      <c r="K126" s="3"/>
      <c r="M126" s="271"/>
      <c r="N126" s="272"/>
      <c r="O126" s="272"/>
      <c r="P126" s="272"/>
      <c r="Q126" s="273"/>
    </row>
    <row r="127" spans="1:17">
      <c r="A127" s="319"/>
      <c r="B127" s="281"/>
      <c r="C127" s="295"/>
      <c r="D127" s="384" t="s">
        <v>107</v>
      </c>
      <c r="E127" s="385"/>
      <c r="F127" s="385"/>
      <c r="G127" s="385"/>
      <c r="H127" s="385"/>
      <c r="I127" s="385"/>
      <c r="J127" s="386"/>
      <c r="K127" s="3"/>
      <c r="M127" s="271"/>
      <c r="N127" s="272"/>
      <c r="O127" s="272"/>
      <c r="P127" s="272"/>
      <c r="Q127" s="273"/>
    </row>
    <row r="128" spans="1:17" ht="14.25" customHeight="1">
      <c r="A128" s="319"/>
      <c r="B128" s="281"/>
      <c r="C128" s="295"/>
      <c r="D128" s="384"/>
      <c r="E128" s="385"/>
      <c r="F128" s="385"/>
      <c r="G128" s="385"/>
      <c r="H128" s="385"/>
      <c r="I128" s="385"/>
      <c r="J128" s="386"/>
      <c r="K128" s="3"/>
      <c r="M128" s="271"/>
      <c r="N128" s="272"/>
      <c r="O128" s="272"/>
      <c r="P128" s="272"/>
      <c r="Q128" s="273"/>
    </row>
    <row r="129" spans="1:19">
      <c r="A129" s="319"/>
      <c r="B129" s="281"/>
      <c r="C129" s="295"/>
      <c r="D129" s="384" t="s">
        <v>108</v>
      </c>
      <c r="E129" s="385"/>
      <c r="F129" s="385"/>
      <c r="G129" s="385"/>
      <c r="H129" s="385"/>
      <c r="I129" s="385"/>
      <c r="J129" s="386"/>
      <c r="K129" s="3"/>
      <c r="M129" s="271"/>
      <c r="N129" s="272"/>
      <c r="O129" s="272"/>
      <c r="P129" s="272"/>
      <c r="Q129" s="273"/>
    </row>
    <row r="130" spans="1:19">
      <c r="A130" s="319"/>
      <c r="B130" s="294"/>
      <c r="C130" s="296"/>
      <c r="D130" s="387"/>
      <c r="E130" s="388"/>
      <c r="F130" s="388"/>
      <c r="G130" s="388"/>
      <c r="H130" s="388"/>
      <c r="I130" s="388"/>
      <c r="J130" s="389"/>
      <c r="K130" s="10"/>
      <c r="M130" s="274"/>
      <c r="N130" s="275"/>
      <c r="O130" s="275"/>
      <c r="P130" s="275"/>
      <c r="Q130" s="276"/>
    </row>
    <row r="131" spans="1:19">
      <c r="A131" s="319"/>
      <c r="B131" s="16"/>
      <c r="C131" s="16"/>
      <c r="D131" s="67"/>
      <c r="E131" s="67"/>
      <c r="F131" s="67"/>
      <c r="G131" s="67"/>
      <c r="H131" s="67"/>
      <c r="I131" s="67"/>
      <c r="J131" s="67"/>
      <c r="K131" s="16"/>
      <c r="L131" s="16"/>
      <c r="M131" s="16"/>
      <c r="N131" s="16"/>
      <c r="O131" s="16"/>
      <c r="P131" s="16"/>
      <c r="Q131" s="16"/>
      <c r="R131" s="16"/>
    </row>
    <row r="132" spans="1:19" ht="15">
      <c r="A132" s="319"/>
      <c r="B132" s="280" t="s">
        <v>162</v>
      </c>
      <c r="C132" s="282" t="s">
        <v>161</v>
      </c>
      <c r="D132" s="427" t="s">
        <v>40</v>
      </c>
      <c r="E132" s="428"/>
      <c r="F132" s="428"/>
      <c r="G132" s="428"/>
      <c r="H132" s="428"/>
      <c r="I132" s="428"/>
      <c r="J132" s="429"/>
      <c r="K132" s="41" t="s">
        <v>15</v>
      </c>
      <c r="M132" t="s">
        <v>126</v>
      </c>
    </row>
    <row r="133" spans="1:19" ht="16.5" customHeight="1">
      <c r="A133" s="319"/>
      <c r="B133" s="281"/>
      <c r="C133" s="321"/>
      <c r="D133" s="405" t="s">
        <v>26</v>
      </c>
      <c r="E133" s="406"/>
      <c r="F133" s="406"/>
      <c r="G133" s="406"/>
      <c r="H133" s="406"/>
      <c r="I133" s="406"/>
      <c r="J133" s="407"/>
      <c r="K133" s="81"/>
      <c r="M133" s="268"/>
      <c r="N133" s="269"/>
      <c r="O133" s="269"/>
      <c r="P133" s="269"/>
      <c r="Q133" s="270"/>
    </row>
    <row r="134" spans="1:19">
      <c r="A134" s="319"/>
      <c r="B134" s="281"/>
      <c r="C134" s="321"/>
      <c r="D134" s="466" t="s">
        <v>27</v>
      </c>
      <c r="E134" s="467"/>
      <c r="F134" s="467"/>
      <c r="G134" s="467"/>
      <c r="H134" s="467"/>
      <c r="I134" s="467"/>
      <c r="J134" s="468"/>
      <c r="K134" s="3"/>
      <c r="M134" s="271"/>
      <c r="N134" s="272"/>
      <c r="O134" s="272"/>
      <c r="P134" s="272"/>
      <c r="Q134" s="273"/>
    </row>
    <row r="135" spans="1:19">
      <c r="A135" s="319"/>
      <c r="B135" s="281"/>
      <c r="C135" s="321"/>
      <c r="D135" s="466" t="s">
        <v>28</v>
      </c>
      <c r="E135" s="467"/>
      <c r="F135" s="467"/>
      <c r="G135" s="467"/>
      <c r="H135" s="467"/>
      <c r="I135" s="467"/>
      <c r="J135" s="468"/>
      <c r="K135" s="3"/>
      <c r="M135" s="271"/>
      <c r="N135" s="272"/>
      <c r="O135" s="272"/>
      <c r="P135" s="272"/>
      <c r="Q135" s="273"/>
    </row>
    <row r="136" spans="1:19">
      <c r="A136" s="320"/>
      <c r="B136" s="294"/>
      <c r="C136" s="322"/>
      <c r="D136" s="494" t="s">
        <v>49</v>
      </c>
      <c r="E136" s="495"/>
      <c r="F136" s="495"/>
      <c r="G136" s="495"/>
      <c r="H136" s="495"/>
      <c r="I136" s="495"/>
      <c r="J136" s="496"/>
      <c r="K136" s="10"/>
      <c r="M136" s="274"/>
      <c r="N136" s="275"/>
      <c r="O136" s="275"/>
      <c r="P136" s="275"/>
      <c r="Q136" s="276"/>
    </row>
    <row r="137" spans="1:19" ht="15">
      <c r="A137" s="76"/>
      <c r="B137" s="77"/>
      <c r="C137" s="78"/>
      <c r="D137" s="63"/>
      <c r="E137" s="63"/>
      <c r="F137" s="63"/>
      <c r="G137" s="63"/>
      <c r="H137" s="63"/>
      <c r="I137" s="63"/>
      <c r="J137" s="63"/>
      <c r="K137" s="23"/>
      <c r="M137" s="79"/>
      <c r="N137" s="79"/>
      <c r="O137" s="79"/>
      <c r="P137" s="79"/>
      <c r="Q137" s="79"/>
    </row>
    <row r="138" spans="1:19" ht="15">
      <c r="A138" s="371" t="s">
        <v>119</v>
      </c>
      <c r="B138" s="280" t="s">
        <v>163</v>
      </c>
      <c r="C138" s="282" t="s">
        <v>164</v>
      </c>
      <c r="D138" s="477" t="s">
        <v>120</v>
      </c>
      <c r="E138" s="478"/>
      <c r="F138" s="478"/>
      <c r="G138" s="478"/>
      <c r="H138" s="478"/>
      <c r="I138" s="478"/>
      <c r="J138" s="479"/>
      <c r="K138" s="107" t="s">
        <v>185</v>
      </c>
      <c r="M138" t="s">
        <v>126</v>
      </c>
    </row>
    <row r="139" spans="1:19">
      <c r="A139" s="372"/>
      <c r="B139" s="411"/>
      <c r="C139" s="295"/>
      <c r="D139" s="480"/>
      <c r="E139" s="481"/>
      <c r="F139" s="481"/>
      <c r="G139" s="481"/>
      <c r="H139" s="481"/>
      <c r="I139" s="481"/>
      <c r="J139" s="482"/>
      <c r="K139" s="81"/>
      <c r="M139" s="268"/>
      <c r="N139" s="269"/>
      <c r="O139" s="269"/>
      <c r="P139" s="269"/>
      <c r="Q139" s="270"/>
    </row>
    <row r="140" spans="1:19" ht="16.5" customHeight="1">
      <c r="A140" s="372"/>
      <c r="B140" s="411"/>
      <c r="C140" s="295"/>
      <c r="D140" s="480"/>
      <c r="E140" s="481"/>
      <c r="F140" s="481"/>
      <c r="G140" s="481"/>
      <c r="H140" s="481"/>
      <c r="I140" s="481"/>
      <c r="J140" s="481"/>
      <c r="K140" s="13"/>
      <c r="M140" s="271"/>
      <c r="N140" s="272"/>
      <c r="O140" s="272"/>
      <c r="P140" s="272"/>
      <c r="Q140" s="273"/>
    </row>
    <row r="141" spans="1:19">
      <c r="A141" s="372"/>
      <c r="B141" s="412"/>
      <c r="C141" s="296"/>
      <c r="D141" s="483"/>
      <c r="E141" s="484"/>
      <c r="F141" s="484"/>
      <c r="G141" s="484"/>
      <c r="H141" s="484"/>
      <c r="I141" s="484"/>
      <c r="J141" s="484"/>
      <c r="K141" s="85"/>
      <c r="M141" s="274"/>
      <c r="N141" s="275"/>
      <c r="O141" s="275"/>
      <c r="P141" s="275"/>
      <c r="Q141" s="276"/>
    </row>
    <row r="142" spans="1:19" s="1" customFormat="1" ht="15" customHeight="1">
      <c r="A142" s="87"/>
      <c r="B142" s="86"/>
      <c r="C142" s="45"/>
      <c r="D142" s="9"/>
      <c r="E142" s="9"/>
      <c r="F142" s="9"/>
      <c r="G142" s="9"/>
      <c r="H142" s="9"/>
      <c r="I142" s="9"/>
      <c r="J142" s="9"/>
      <c r="K142" s="33"/>
      <c r="L142"/>
      <c r="M142"/>
      <c r="N142"/>
      <c r="O142"/>
      <c r="P142"/>
      <c r="Q142"/>
      <c r="R142"/>
      <c r="S142"/>
    </row>
    <row r="143" spans="1:19" s="1" customFormat="1" ht="16.5" customHeight="1">
      <c r="A143" s="297" t="s">
        <v>3</v>
      </c>
      <c r="B143" s="288" t="s">
        <v>165</v>
      </c>
      <c r="C143" s="282" t="s">
        <v>166</v>
      </c>
      <c r="D143" s="300" t="s">
        <v>90</v>
      </c>
      <c r="E143" s="301"/>
      <c r="F143" s="301"/>
      <c r="G143" s="301"/>
      <c r="H143" s="301"/>
      <c r="I143" s="301"/>
      <c r="J143" s="302"/>
      <c r="K143" s="20" t="s">
        <v>15</v>
      </c>
      <c r="M143" t="s">
        <v>126</v>
      </c>
      <c r="N143"/>
    </row>
    <row r="144" spans="1:19" s="1" customFormat="1" ht="16.5" customHeight="1">
      <c r="A144" s="298"/>
      <c r="B144" s="289"/>
      <c r="C144" s="283"/>
      <c r="D144" s="303" t="s">
        <v>167</v>
      </c>
      <c r="E144" s="304"/>
      <c r="F144" s="304"/>
      <c r="G144" s="304"/>
      <c r="H144" s="304"/>
      <c r="I144" s="304"/>
      <c r="J144" s="304"/>
      <c r="K144" s="42"/>
      <c r="M144" s="268"/>
      <c r="N144" s="269"/>
      <c r="O144" s="269"/>
      <c r="P144" s="269"/>
      <c r="Q144" s="270"/>
    </row>
    <row r="145" spans="1:24" s="1" customFormat="1" ht="15" customHeight="1">
      <c r="A145" s="298"/>
      <c r="B145" s="289"/>
      <c r="C145" s="283"/>
      <c r="K145" s="13"/>
      <c r="M145" s="271"/>
      <c r="N145" s="272"/>
      <c r="O145" s="272"/>
      <c r="P145" s="272"/>
      <c r="Q145" s="273"/>
    </row>
    <row r="146" spans="1:24" s="1" customFormat="1" ht="15">
      <c r="A146" s="298"/>
      <c r="B146" s="289"/>
      <c r="C146" s="283"/>
      <c r="D146" s="88" t="s">
        <v>29</v>
      </c>
      <c r="K146" s="6"/>
      <c r="M146" s="271"/>
      <c r="N146" s="272"/>
      <c r="O146" s="272"/>
      <c r="P146" s="272"/>
      <c r="Q146" s="273"/>
    </row>
    <row r="147" spans="1:24" s="1" customFormat="1" ht="15">
      <c r="A147" s="298"/>
      <c r="B147" s="289"/>
      <c r="C147" s="283"/>
      <c r="D147" s="305" t="s">
        <v>87</v>
      </c>
      <c r="E147" s="306"/>
      <c r="F147" s="306"/>
      <c r="G147" s="306"/>
      <c r="H147" s="306"/>
      <c r="I147" s="306"/>
      <c r="J147" s="307"/>
      <c r="K147" s="6"/>
      <c r="M147" s="271"/>
      <c r="N147" s="272"/>
      <c r="O147" s="272"/>
      <c r="P147" s="272"/>
      <c r="Q147" s="273"/>
      <c r="R147" s="330"/>
      <c r="S147" s="330"/>
      <c r="T147" s="330"/>
      <c r="U147" s="330"/>
      <c r="V147" s="330"/>
      <c r="W147" s="330"/>
      <c r="X147" s="330"/>
    </row>
    <row r="148" spans="1:24" s="1" customFormat="1" ht="15">
      <c r="A148" s="298"/>
      <c r="B148" s="289"/>
      <c r="C148" s="283"/>
      <c r="D148" s="305"/>
      <c r="E148" s="306"/>
      <c r="F148" s="306"/>
      <c r="G148" s="306"/>
      <c r="H148" s="306"/>
      <c r="I148" s="306"/>
      <c r="J148" s="307"/>
      <c r="K148" s="6"/>
      <c r="M148" s="271"/>
      <c r="N148" s="272"/>
      <c r="O148" s="272"/>
      <c r="P148" s="272"/>
      <c r="Q148" s="273"/>
      <c r="R148" s="330"/>
      <c r="S148" s="330"/>
      <c r="T148" s="330"/>
      <c r="U148" s="330"/>
      <c r="V148" s="330"/>
      <c r="W148" s="330"/>
      <c r="X148" s="330"/>
    </row>
    <row r="149" spans="1:24" s="1" customFormat="1" ht="16.5" customHeight="1">
      <c r="A149" s="298"/>
      <c r="B149" s="289"/>
      <c r="C149" s="283"/>
      <c r="D149" s="305" t="s">
        <v>88</v>
      </c>
      <c r="E149" s="306"/>
      <c r="F149" s="306"/>
      <c r="G149" s="306"/>
      <c r="H149" s="306"/>
      <c r="I149" s="306"/>
      <c r="J149" s="307"/>
      <c r="K149" s="6"/>
      <c r="M149" s="271"/>
      <c r="N149" s="272"/>
      <c r="O149" s="272"/>
      <c r="P149" s="272"/>
      <c r="Q149" s="273"/>
      <c r="R149" s="473"/>
      <c r="S149" s="473"/>
      <c r="T149" s="473"/>
      <c r="U149" s="473"/>
      <c r="V149" s="473"/>
      <c r="W149" s="473"/>
      <c r="X149" s="473"/>
    </row>
    <row r="150" spans="1:24" s="1" customFormat="1" ht="15">
      <c r="A150" s="298"/>
      <c r="B150" s="289"/>
      <c r="C150" s="283"/>
      <c r="D150" s="305"/>
      <c r="E150" s="306"/>
      <c r="F150" s="306"/>
      <c r="G150" s="306"/>
      <c r="H150" s="306"/>
      <c r="I150" s="306"/>
      <c r="J150" s="307"/>
      <c r="K150" s="6"/>
      <c r="M150" s="271"/>
      <c r="N150" s="272"/>
      <c r="O150" s="272"/>
      <c r="P150" s="272"/>
      <c r="Q150" s="273"/>
      <c r="R150" s="409"/>
      <c r="S150" s="409"/>
      <c r="T150" s="409"/>
      <c r="U150" s="409"/>
      <c r="V150" s="409"/>
      <c r="W150" s="409"/>
      <c r="X150" s="409"/>
    </row>
    <row r="151" spans="1:24" s="1" customFormat="1" ht="15" customHeight="1">
      <c r="A151" s="298"/>
      <c r="B151" s="289"/>
      <c r="C151" s="283"/>
      <c r="D151" s="305" t="s">
        <v>89</v>
      </c>
      <c r="E151" s="308"/>
      <c r="F151" s="308"/>
      <c r="G151" s="308"/>
      <c r="H151" s="308"/>
      <c r="I151" s="308"/>
      <c r="J151" s="307"/>
      <c r="K151" s="6"/>
      <c r="M151" s="271"/>
      <c r="N151" s="272"/>
      <c r="O151" s="272"/>
      <c r="P151" s="272"/>
      <c r="Q151" s="273"/>
      <c r="R151" s="385"/>
      <c r="S151" s="385"/>
      <c r="T151" s="385"/>
      <c r="U151" s="385"/>
      <c r="V151" s="385"/>
      <c r="W151" s="385"/>
      <c r="X151" s="385"/>
    </row>
    <row r="152" spans="1:24" s="1" customFormat="1" ht="15" customHeight="1">
      <c r="A152" s="298"/>
      <c r="B152" s="290"/>
      <c r="C152" s="284"/>
      <c r="D152" s="309"/>
      <c r="E152" s="310"/>
      <c r="F152" s="310"/>
      <c r="G152" s="310"/>
      <c r="H152" s="310"/>
      <c r="I152" s="310"/>
      <c r="J152" s="311"/>
      <c r="K152" s="7"/>
      <c r="M152" s="274"/>
      <c r="N152" s="275"/>
      <c r="O152" s="275"/>
      <c r="P152" s="275"/>
      <c r="Q152" s="276"/>
      <c r="R152" s="385"/>
      <c r="S152" s="385"/>
      <c r="T152" s="385"/>
      <c r="U152" s="385"/>
      <c r="V152" s="385"/>
      <c r="W152" s="385"/>
      <c r="X152" s="385"/>
    </row>
    <row r="153" spans="1:24" s="1" customFormat="1" ht="16.5" customHeight="1">
      <c r="A153" s="298"/>
      <c r="B153" s="90"/>
      <c r="C153" s="91"/>
      <c r="D153" s="92"/>
      <c r="E153" s="92"/>
      <c r="F153" s="92"/>
      <c r="G153" s="92"/>
      <c r="H153" s="92"/>
      <c r="I153" s="92"/>
      <c r="J153" s="92"/>
      <c r="K153" s="16"/>
      <c r="M153" s="93"/>
      <c r="N153" s="93"/>
      <c r="O153" s="93"/>
      <c r="P153" s="93"/>
      <c r="Q153" s="93"/>
      <c r="R153" s="385"/>
      <c r="S153" s="385"/>
      <c r="T153" s="385"/>
      <c r="U153" s="385"/>
      <c r="V153" s="385"/>
      <c r="W153" s="385"/>
      <c r="X153" s="385"/>
    </row>
    <row r="154" spans="1:24" s="1" customFormat="1" ht="15">
      <c r="A154" s="298"/>
      <c r="B154" s="312" t="s">
        <v>168</v>
      </c>
      <c r="C154" s="282" t="s">
        <v>169</v>
      </c>
      <c r="D154" s="379" t="s">
        <v>181</v>
      </c>
      <c r="E154" s="379"/>
      <c r="F154" s="379"/>
      <c r="G154" s="379"/>
      <c r="H154" s="379"/>
      <c r="I154" s="379"/>
      <c r="J154" s="379"/>
      <c r="K154" s="95" t="s">
        <v>15</v>
      </c>
      <c r="M154" t="s">
        <v>126</v>
      </c>
      <c r="N154" s="93"/>
      <c r="O154" s="93"/>
      <c r="P154" s="93"/>
      <c r="Q154" s="93"/>
      <c r="R154" s="385"/>
      <c r="S154" s="385"/>
      <c r="T154" s="385"/>
      <c r="U154" s="385"/>
      <c r="V154" s="385"/>
      <c r="W154" s="385"/>
      <c r="X154" s="385"/>
    </row>
    <row r="155" spans="1:24" s="1" customFormat="1" ht="15" customHeight="1">
      <c r="A155" s="298"/>
      <c r="B155" s="313"/>
      <c r="C155" s="295"/>
      <c r="D155" s="380"/>
      <c r="E155" s="380"/>
      <c r="F155" s="380"/>
      <c r="G155" s="380"/>
      <c r="H155" s="380"/>
      <c r="I155" s="380"/>
      <c r="J155" s="380"/>
      <c r="K155" s="42"/>
      <c r="M155" s="268"/>
      <c r="N155" s="269"/>
      <c r="O155" s="269"/>
      <c r="P155" s="269"/>
      <c r="Q155" s="270"/>
      <c r="R155" s="385"/>
      <c r="S155" s="416"/>
      <c r="T155" s="416"/>
      <c r="U155" s="416"/>
      <c r="V155" s="416"/>
      <c r="W155" s="416"/>
      <c r="X155" s="416"/>
    </row>
    <row r="156" spans="1:24" s="1" customFormat="1" ht="15" customHeight="1">
      <c r="A156" s="298"/>
      <c r="B156" s="313"/>
      <c r="C156" s="295"/>
      <c r="D156" s="28" t="s">
        <v>91</v>
      </c>
      <c r="E156" s="57"/>
      <c r="F156" s="57"/>
      <c r="G156" s="57"/>
      <c r="H156" s="99"/>
      <c r="I156" s="99"/>
      <c r="J156" s="20"/>
      <c r="K156" s="4"/>
      <c r="M156" s="271"/>
      <c r="N156" s="272"/>
      <c r="O156" s="272"/>
      <c r="P156" s="272"/>
      <c r="Q156" s="273"/>
      <c r="R156" s="416"/>
      <c r="S156" s="416"/>
      <c r="T156" s="416"/>
      <c r="U156" s="416"/>
      <c r="V156" s="416"/>
      <c r="W156" s="416"/>
      <c r="X156" s="416"/>
    </row>
    <row r="157" spans="1:24" s="1" customFormat="1" ht="16.5" customHeight="1">
      <c r="A157" s="298"/>
      <c r="B157" s="313"/>
      <c r="C157" s="295"/>
      <c r="D157" s="100" t="s">
        <v>92</v>
      </c>
      <c r="E157" s="59"/>
      <c r="F157" s="59"/>
      <c r="G157" s="59"/>
      <c r="H157" s="92"/>
      <c r="I157" s="92"/>
      <c r="J157" s="101"/>
      <c r="K157" s="52"/>
      <c r="M157" s="271"/>
      <c r="N157" s="272"/>
      <c r="O157" s="272"/>
      <c r="P157" s="272"/>
      <c r="Q157" s="273"/>
    </row>
    <row r="158" spans="1:24" s="1" customFormat="1" ht="15">
      <c r="A158" s="298"/>
      <c r="B158" s="313"/>
      <c r="C158" s="295"/>
      <c r="D158" s="97"/>
      <c r="E158" s="92"/>
      <c r="F158" s="92"/>
      <c r="G158" s="92"/>
      <c r="H158" s="58"/>
      <c r="I158" s="58"/>
      <c r="J158" s="94"/>
      <c r="K158" s="96"/>
      <c r="M158" s="271"/>
      <c r="N158" s="272"/>
      <c r="O158" s="272"/>
      <c r="P158" s="272"/>
      <c r="Q158" s="273"/>
    </row>
    <row r="159" spans="1:24" s="1" customFormat="1" ht="15">
      <c r="A159" s="299"/>
      <c r="B159" s="314"/>
      <c r="C159" s="296"/>
      <c r="D159" s="89"/>
      <c r="E159" s="2"/>
      <c r="F159" s="2"/>
      <c r="G159" s="2"/>
      <c r="H159" s="65"/>
      <c r="I159" s="65"/>
      <c r="J159" s="66"/>
      <c r="K159" s="10"/>
      <c r="M159" s="274"/>
      <c r="N159" s="275"/>
      <c r="O159" s="275"/>
      <c r="P159" s="275"/>
      <c r="Q159" s="276"/>
    </row>
    <row r="160" spans="1:24" s="1" customFormat="1" ht="16.5" customHeight="1">
      <c r="A160" s="87"/>
      <c r="B160" s="98"/>
      <c r="C160" s="98"/>
      <c r="D160" s="64"/>
      <c r="E160" s="64"/>
      <c r="F160" s="64"/>
      <c r="G160" s="64"/>
      <c r="H160" s="64"/>
      <c r="I160" s="64"/>
      <c r="J160" s="64"/>
      <c r="K160" s="64"/>
      <c r="N160"/>
    </row>
    <row r="161" spans="1:19" s="1" customFormat="1" ht="16.5" customHeight="1">
      <c r="A161" s="285" t="s">
        <v>4</v>
      </c>
      <c r="B161" s="288" t="s">
        <v>170</v>
      </c>
      <c r="C161" s="291" t="s">
        <v>171</v>
      </c>
      <c r="D161" s="352" t="s">
        <v>80</v>
      </c>
      <c r="E161" s="353"/>
      <c r="F161" s="353"/>
      <c r="G161" s="353"/>
      <c r="H161" s="353"/>
      <c r="I161" s="353"/>
      <c r="J161" s="354"/>
      <c r="K161" s="41" t="s">
        <v>15</v>
      </c>
      <c r="M161" t="s">
        <v>126</v>
      </c>
      <c r="N161"/>
    </row>
    <row r="162" spans="1:19" s="1" customFormat="1" ht="16.5" customHeight="1">
      <c r="A162" s="286"/>
      <c r="B162" s="289"/>
      <c r="C162" s="292"/>
      <c r="D162" s="406" t="s">
        <v>29</v>
      </c>
      <c r="E162" s="406"/>
      <c r="F162" s="406"/>
      <c r="G162" s="406"/>
      <c r="H162" s="406"/>
      <c r="I162" s="406"/>
      <c r="J162" s="407"/>
      <c r="K162" s="42"/>
      <c r="M162" s="268"/>
      <c r="N162" s="269"/>
      <c r="O162" s="269"/>
      <c r="P162" s="269"/>
      <c r="Q162" s="270"/>
    </row>
    <row r="163" spans="1:19" s="1" customFormat="1" ht="15">
      <c r="A163" s="286"/>
      <c r="B163" s="290"/>
      <c r="C163" s="293"/>
      <c r="D163" s="394" t="s">
        <v>38</v>
      </c>
      <c r="E163" s="394"/>
      <c r="F163" s="394"/>
      <c r="G163" s="394"/>
      <c r="H163" s="394"/>
      <c r="I163" s="394"/>
      <c r="J163" s="395"/>
      <c r="K163" s="11"/>
      <c r="M163" s="274"/>
      <c r="N163" s="275"/>
      <c r="O163" s="275"/>
      <c r="P163" s="275"/>
      <c r="Q163" s="276"/>
    </row>
    <row r="164" spans="1:19" s="1" customFormat="1" ht="15">
      <c r="A164" s="286"/>
      <c r="B164" s="90"/>
      <c r="C164" s="102"/>
      <c r="D164" s="9"/>
      <c r="E164" s="9"/>
      <c r="F164" s="9"/>
      <c r="G164" s="9"/>
      <c r="H164" s="9"/>
      <c r="I164" s="9"/>
      <c r="J164" s="9"/>
      <c r="K164"/>
      <c r="N164"/>
    </row>
    <row r="165" spans="1:19" ht="15">
      <c r="A165" s="286"/>
      <c r="B165" s="280" t="s">
        <v>172</v>
      </c>
      <c r="C165" s="282" t="s">
        <v>209</v>
      </c>
      <c r="D165" s="427" t="s">
        <v>30</v>
      </c>
      <c r="E165" s="428"/>
      <c r="F165" s="428"/>
      <c r="G165" s="428"/>
      <c r="H165" s="428"/>
      <c r="I165" s="428"/>
      <c r="J165" s="428"/>
      <c r="K165" s="41" t="s">
        <v>15</v>
      </c>
      <c r="L165" s="1"/>
      <c r="M165" t="s">
        <v>126</v>
      </c>
      <c r="O165" s="1"/>
      <c r="P165" s="1"/>
      <c r="Q165" s="1"/>
      <c r="R165" s="1"/>
      <c r="S165" s="1"/>
    </row>
    <row r="166" spans="1:19" ht="17.25" customHeight="1">
      <c r="A166" s="286"/>
      <c r="B166" s="281"/>
      <c r="C166" s="295"/>
      <c r="D166" s="405" t="s">
        <v>31</v>
      </c>
      <c r="E166" s="406"/>
      <c r="F166" s="406"/>
      <c r="G166" s="406"/>
      <c r="H166" s="406"/>
      <c r="I166" s="406"/>
      <c r="J166" s="407"/>
      <c r="K166" s="42"/>
      <c r="M166" s="268"/>
      <c r="N166" s="269"/>
      <c r="O166" s="269"/>
      <c r="P166" s="269"/>
      <c r="Q166" s="270"/>
    </row>
    <row r="167" spans="1:19">
      <c r="A167" s="286"/>
      <c r="B167" s="281"/>
      <c r="C167" s="295"/>
      <c r="D167" s="462" t="s">
        <v>109</v>
      </c>
      <c r="E167" s="486"/>
      <c r="F167" s="486"/>
      <c r="G167" s="486"/>
      <c r="H167" s="486"/>
      <c r="I167" s="486"/>
      <c r="J167" s="487"/>
      <c r="K167" s="3"/>
      <c r="M167" s="271"/>
      <c r="N167" s="272"/>
      <c r="O167" s="272"/>
      <c r="P167" s="272"/>
      <c r="Q167" s="273"/>
    </row>
    <row r="168" spans="1:19" ht="16.5" customHeight="1">
      <c r="A168" s="286"/>
      <c r="B168" s="281"/>
      <c r="C168" s="295"/>
      <c r="D168" s="485"/>
      <c r="E168" s="486"/>
      <c r="F168" s="486"/>
      <c r="G168" s="486"/>
      <c r="H168" s="486"/>
      <c r="I168" s="486"/>
      <c r="J168" s="487"/>
      <c r="K168" s="3"/>
      <c r="M168" s="271"/>
      <c r="N168" s="272"/>
      <c r="O168" s="272"/>
      <c r="P168" s="272"/>
      <c r="Q168" s="273"/>
    </row>
    <row r="169" spans="1:19">
      <c r="A169" s="286"/>
      <c r="B169" s="281"/>
      <c r="C169" s="295"/>
      <c r="D169" s="485"/>
      <c r="E169" s="486"/>
      <c r="F169" s="486"/>
      <c r="G169" s="486"/>
      <c r="H169" s="486"/>
      <c r="I169" s="486"/>
      <c r="J169" s="487"/>
      <c r="K169" s="3"/>
      <c r="M169" s="271"/>
      <c r="N169" s="272"/>
      <c r="O169" s="272"/>
      <c r="P169" s="272"/>
      <c r="Q169" s="273"/>
    </row>
    <row r="170" spans="1:19">
      <c r="A170" s="286"/>
      <c r="B170" s="281"/>
      <c r="C170" s="295"/>
      <c r="D170" s="485" t="s">
        <v>110</v>
      </c>
      <c r="E170" s="486"/>
      <c r="F170" s="486"/>
      <c r="G170" s="486"/>
      <c r="H170" s="486"/>
      <c r="I170" s="486"/>
      <c r="J170" s="487"/>
      <c r="K170" s="3"/>
      <c r="M170" s="271"/>
      <c r="N170" s="272"/>
      <c r="O170" s="272"/>
      <c r="P170" s="272"/>
      <c r="Q170" s="273"/>
    </row>
    <row r="171" spans="1:19">
      <c r="A171" s="286"/>
      <c r="B171" s="294"/>
      <c r="C171" s="296"/>
      <c r="D171" s="488"/>
      <c r="E171" s="489"/>
      <c r="F171" s="489"/>
      <c r="G171" s="489"/>
      <c r="H171" s="489"/>
      <c r="I171" s="489"/>
      <c r="J171" s="490"/>
      <c r="K171" s="11"/>
      <c r="M171" s="274"/>
      <c r="N171" s="275"/>
      <c r="O171" s="275"/>
      <c r="P171" s="275"/>
      <c r="Q171" s="276"/>
    </row>
    <row r="172" spans="1:19" s="1" customFormat="1" ht="15" customHeight="1">
      <c r="A172" s="286"/>
      <c r="B172" s="16"/>
      <c r="C172" s="16"/>
      <c r="D172" s="9"/>
      <c r="E172" s="9"/>
      <c r="F172" s="9"/>
      <c r="G172" s="9"/>
      <c r="H172" s="9"/>
      <c r="I172" s="9"/>
      <c r="J172" s="9"/>
      <c r="K172"/>
      <c r="L172"/>
      <c r="M172"/>
      <c r="N172"/>
      <c r="O172"/>
      <c r="P172"/>
      <c r="Q172"/>
      <c r="R172"/>
      <c r="S172"/>
    </row>
    <row r="173" spans="1:19" ht="14.25" customHeight="1">
      <c r="A173" s="286"/>
      <c r="B173" s="280" t="s">
        <v>173</v>
      </c>
      <c r="C173" s="282" t="s">
        <v>174</v>
      </c>
      <c r="D173" s="458" t="s">
        <v>111</v>
      </c>
      <c r="E173" s="458"/>
      <c r="F173" s="458"/>
      <c r="G173" s="458"/>
      <c r="H173" s="458"/>
      <c r="I173" s="458"/>
      <c r="J173" s="459"/>
      <c r="K173" s="12" t="s">
        <v>15</v>
      </c>
      <c r="L173" s="1"/>
      <c r="M173" t="s">
        <v>126</v>
      </c>
      <c r="O173" s="1"/>
      <c r="P173" s="1"/>
      <c r="Q173" s="1"/>
      <c r="R173" s="1"/>
      <c r="S173" s="1"/>
    </row>
    <row r="174" spans="1:19" ht="16.5" customHeight="1">
      <c r="A174" s="286"/>
      <c r="B174" s="281"/>
      <c r="C174" s="295"/>
      <c r="D174" s="460"/>
      <c r="E174" s="460"/>
      <c r="F174" s="460"/>
      <c r="G174" s="460"/>
      <c r="H174" s="460"/>
      <c r="I174" s="460"/>
      <c r="J174" s="461"/>
      <c r="K174" s="103"/>
      <c r="M174" s="268"/>
      <c r="N174" s="269"/>
      <c r="O174" s="269"/>
      <c r="P174" s="269"/>
      <c r="Q174" s="270"/>
    </row>
    <row r="175" spans="1:19">
      <c r="A175" s="286"/>
      <c r="B175" s="281"/>
      <c r="C175" s="295"/>
      <c r="D175" s="406" t="s">
        <v>29</v>
      </c>
      <c r="E175" s="406"/>
      <c r="F175" s="406"/>
      <c r="G175" s="406"/>
      <c r="H175" s="406"/>
      <c r="I175" s="406"/>
      <c r="J175" s="406"/>
      <c r="K175" s="13"/>
      <c r="M175" s="271"/>
      <c r="N175" s="272"/>
      <c r="O175" s="272"/>
      <c r="P175" s="272"/>
      <c r="Q175" s="273"/>
    </row>
    <row r="176" spans="1:19">
      <c r="A176" s="286"/>
      <c r="B176" s="281"/>
      <c r="C176" s="295"/>
      <c r="D176" s="264" t="s">
        <v>32</v>
      </c>
      <c r="E176" s="265"/>
      <c r="F176" s="265"/>
      <c r="G176" s="265"/>
      <c r="H176" s="265"/>
      <c r="I176" s="265"/>
      <c r="J176" s="265"/>
      <c r="K176" s="80"/>
      <c r="M176" s="271"/>
      <c r="N176" s="272"/>
      <c r="O176" s="272"/>
      <c r="P176" s="272"/>
      <c r="Q176" s="273"/>
    </row>
    <row r="177" spans="1:17">
      <c r="A177" s="287"/>
      <c r="B177" s="294"/>
      <c r="C177" s="296"/>
      <c r="D177" s="266"/>
      <c r="E177" s="267"/>
      <c r="F177" s="267"/>
      <c r="G177" s="267"/>
      <c r="H177" s="267"/>
      <c r="I177" s="267"/>
      <c r="J177" s="267"/>
      <c r="K177" s="104"/>
      <c r="M177" s="274"/>
      <c r="N177" s="275"/>
      <c r="O177" s="275"/>
      <c r="P177" s="275"/>
      <c r="Q177" s="276"/>
    </row>
    <row r="181" spans="1:17">
      <c r="B181" s="16"/>
    </row>
  </sheetData>
  <mergeCells count="179">
    <mergeCell ref="M166:Q171"/>
    <mergeCell ref="M162:Q163"/>
    <mergeCell ref="M133:Q136"/>
    <mergeCell ref="M124:Q130"/>
    <mergeCell ref="M118:Q121"/>
    <mergeCell ref="M139:Q141"/>
    <mergeCell ref="M155:Q159"/>
    <mergeCell ref="M109:Q115"/>
    <mergeCell ref="M103:Q106"/>
    <mergeCell ref="D80:J81"/>
    <mergeCell ref="D117:J118"/>
    <mergeCell ref="D170:J171"/>
    <mergeCell ref="D105:J106"/>
    <mergeCell ref="D108:J109"/>
    <mergeCell ref="D112:J113"/>
    <mergeCell ref="D167:J169"/>
    <mergeCell ref="D119:J119"/>
    <mergeCell ref="D136:J136"/>
    <mergeCell ref="D135:J135"/>
    <mergeCell ref="D134:J134"/>
    <mergeCell ref="D133:J133"/>
    <mergeCell ref="D111:J111"/>
    <mergeCell ref="D110:J110"/>
    <mergeCell ref="D163:J163"/>
    <mergeCell ref="D162:J162"/>
    <mergeCell ref="D165:J165"/>
    <mergeCell ref="R151:X152"/>
    <mergeCell ref="D161:J161"/>
    <mergeCell ref="D126:J126"/>
    <mergeCell ref="R150:X150"/>
    <mergeCell ref="D129:J130"/>
    <mergeCell ref="R155:X156"/>
    <mergeCell ref="R153:X154"/>
    <mergeCell ref="D104:J104"/>
    <mergeCell ref="R149:X149"/>
    <mergeCell ref="D125:J125"/>
    <mergeCell ref="D138:J141"/>
    <mergeCell ref="M144:Q152"/>
    <mergeCell ref="R147:X148"/>
    <mergeCell ref="D132:J132"/>
    <mergeCell ref="D50:J50"/>
    <mergeCell ref="D49:J49"/>
    <mergeCell ref="D29:J29"/>
    <mergeCell ref="D46:J46"/>
    <mergeCell ref="D44:J45"/>
    <mergeCell ref="B22:B32"/>
    <mergeCell ref="C22:C32"/>
    <mergeCell ref="C35:C36"/>
    <mergeCell ref="C69:C75"/>
    <mergeCell ref="D175:J175"/>
    <mergeCell ref="D166:J166"/>
    <mergeCell ref="D51:J52"/>
    <mergeCell ref="D53:J54"/>
    <mergeCell ref="D96:J96"/>
    <mergeCell ref="D7:J7"/>
    <mergeCell ref="D22:J22"/>
    <mergeCell ref="D74:J75"/>
    <mergeCell ref="D55:J57"/>
    <mergeCell ref="D48:J48"/>
    <mergeCell ref="D42:J43"/>
    <mergeCell ref="D40:J41"/>
    <mergeCell ref="D8:J9"/>
    <mergeCell ref="D10:J11"/>
    <mergeCell ref="D59:J59"/>
    <mergeCell ref="D63:J64"/>
    <mergeCell ref="D67:J67"/>
    <mergeCell ref="D23:J24"/>
    <mergeCell ref="D25:J27"/>
    <mergeCell ref="D32:J32"/>
    <mergeCell ref="D31:J31"/>
    <mergeCell ref="D30:J30"/>
    <mergeCell ref="D173:J174"/>
    <mergeCell ref="D93:J94"/>
    <mergeCell ref="A138:A141"/>
    <mergeCell ref="D69:J70"/>
    <mergeCell ref="D154:J155"/>
    <mergeCell ref="D102:J103"/>
    <mergeCell ref="D114:J115"/>
    <mergeCell ref="D120:J121"/>
    <mergeCell ref="D123:J124"/>
    <mergeCell ref="D127:J128"/>
    <mergeCell ref="D98:J99"/>
    <mergeCell ref="D100:J100"/>
    <mergeCell ref="D90:J91"/>
    <mergeCell ref="D92:J92"/>
    <mergeCell ref="D84:J84"/>
    <mergeCell ref="D87:J87"/>
    <mergeCell ref="D78:J78"/>
    <mergeCell ref="D71:J71"/>
    <mergeCell ref="D73:J73"/>
    <mergeCell ref="D97:J97"/>
    <mergeCell ref="D72:J72"/>
    <mergeCell ref="D85:J86"/>
    <mergeCell ref="D88:J89"/>
    <mergeCell ref="B138:B141"/>
    <mergeCell ref="C138:C141"/>
    <mergeCell ref="A69:A100"/>
    <mergeCell ref="M35:Q38"/>
    <mergeCell ref="B7:B11"/>
    <mergeCell ref="C7:C11"/>
    <mergeCell ref="A22:A67"/>
    <mergeCell ref="K19:K20"/>
    <mergeCell ref="M18:Q20"/>
    <mergeCell ref="C13:C14"/>
    <mergeCell ref="A7:A15"/>
    <mergeCell ref="B17:B18"/>
    <mergeCell ref="C17:C18"/>
    <mergeCell ref="A17:A20"/>
    <mergeCell ref="D14:J14"/>
    <mergeCell ref="D15:J15"/>
    <mergeCell ref="M23:Q32"/>
    <mergeCell ref="M14:Q15"/>
    <mergeCell ref="M8:Q11"/>
    <mergeCell ref="D13:J13"/>
    <mergeCell ref="B13:B14"/>
    <mergeCell ref="B37:B38"/>
    <mergeCell ref="B35:B36"/>
    <mergeCell ref="D28:J28"/>
    <mergeCell ref="D34:J34"/>
    <mergeCell ref="D35:J36"/>
    <mergeCell ref="D37:J37"/>
    <mergeCell ref="B84:B94"/>
    <mergeCell ref="C84:C94"/>
    <mergeCell ref="B96:B100"/>
    <mergeCell ref="C96:C100"/>
    <mergeCell ref="S42:S46"/>
    <mergeCell ref="S50:S54"/>
    <mergeCell ref="B40:B46"/>
    <mergeCell ref="C40:C46"/>
    <mergeCell ref="B48:B57"/>
    <mergeCell ref="C48:C57"/>
    <mergeCell ref="D66:J66"/>
    <mergeCell ref="D65:J65"/>
    <mergeCell ref="D62:J62"/>
    <mergeCell ref="D60:J61"/>
    <mergeCell ref="B59:B67"/>
    <mergeCell ref="C59:C67"/>
    <mergeCell ref="M97:Q100"/>
    <mergeCell ref="M85:Q94"/>
    <mergeCell ref="M78:Q82"/>
    <mergeCell ref="M70:Q75"/>
    <mergeCell ref="M60:Q67"/>
    <mergeCell ref="M49:Q57"/>
    <mergeCell ref="M41:Q46"/>
    <mergeCell ref="B69:B75"/>
    <mergeCell ref="C102:C106"/>
    <mergeCell ref="B108:B115"/>
    <mergeCell ref="C108:C115"/>
    <mergeCell ref="A117:A136"/>
    <mergeCell ref="B117:B121"/>
    <mergeCell ref="C117:C121"/>
    <mergeCell ref="B123:B130"/>
    <mergeCell ref="C123:C130"/>
    <mergeCell ref="B132:B136"/>
    <mergeCell ref="C132:C136"/>
    <mergeCell ref="D176:J177"/>
    <mergeCell ref="M174:Q177"/>
    <mergeCell ref="D77:J77"/>
    <mergeCell ref="B77:B82"/>
    <mergeCell ref="C77:C82"/>
    <mergeCell ref="A161:A177"/>
    <mergeCell ref="B161:B163"/>
    <mergeCell ref="C161:C163"/>
    <mergeCell ref="B165:B171"/>
    <mergeCell ref="C165:C171"/>
    <mergeCell ref="B173:B177"/>
    <mergeCell ref="C173:C177"/>
    <mergeCell ref="A143:A159"/>
    <mergeCell ref="D143:J143"/>
    <mergeCell ref="D144:J144"/>
    <mergeCell ref="D147:J148"/>
    <mergeCell ref="D149:J150"/>
    <mergeCell ref="D151:J152"/>
    <mergeCell ref="B143:B152"/>
    <mergeCell ref="C143:C152"/>
    <mergeCell ref="B154:B159"/>
    <mergeCell ref="C154:C159"/>
    <mergeCell ref="A102:A115"/>
    <mergeCell ref="B102:B106"/>
  </mergeCells>
  <dataValidations xWindow="1042" yWindow="332" count="9">
    <dataValidation type="list" showInputMessage="1" showErrorMessage="1" sqref="K14 K35 K162 K174">
      <formula1>$AA$7:$AA$8</formula1>
    </dataValidation>
    <dataValidation type="list" allowBlank="1" showInputMessage="1" showErrorMessage="1" sqref="K18">
      <formula1>$AA$4:$AA$5</formula1>
    </dataValidation>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23 K70 K133 K124 K109 K144">
      <formula1>$AA$7:$AA$10</formula1>
    </dataValidation>
    <dataValidation type="list" showInputMessage="1" showErrorMessage="1" sqref="K41 K78 K166:K167 K97">
      <formula1>$AA$7:$AA$9</formula1>
    </dataValidation>
    <dataValidation type="list" showInputMessage="1" showErrorMessage="1" sqref="K49">
      <formula1>$AA$7:$AA$11</formula1>
    </dataValidation>
    <dataValidation type="list" allowBlank="1" showInputMessage="1" showErrorMessage="1" sqref="K60 K85">
      <formula1>$AA$7:$AA$10</formula1>
    </dataValidation>
    <dataValidation type="list" showInputMessage="1" showErrorMessage="1" sqref="K139">
      <formula1>$AA$4:$AA$5</formula1>
    </dataValidation>
    <dataValidation type="list" allowBlank="1" showInputMessage="1" showErrorMessage="1" sqref="K155">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2"/>
  <sheetViews>
    <sheetView showGridLines="0" zoomScale="80" zoomScaleNormal="8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25.25" customWidth="1"/>
    <col min="7" max="7" width="11.625" customWidth="1"/>
    <col min="8" max="8" width="11.125" customWidth="1"/>
    <col min="9" max="9" width="7.625" customWidth="1"/>
    <col min="10" max="10" width="3.5" customWidth="1"/>
    <col min="11" max="11" width="21.25" customWidth="1"/>
    <col min="12" max="12" width="19.5" customWidth="1"/>
    <col min="13" max="13" width="4.5" style="246" customWidth="1"/>
    <col min="14" max="14" width="10.5" style="246" customWidth="1"/>
  </cols>
  <sheetData>
    <row r="2" spans="1:14" s="111" customFormat="1" ht="26.25">
      <c r="A2" s="40"/>
      <c r="M2" s="246"/>
      <c r="N2" s="246"/>
    </row>
    <row r="3" spans="1:14" s="111" customFormat="1" ht="26.25">
      <c r="B3"/>
      <c r="C3" s="40" t="s">
        <v>218</v>
      </c>
      <c r="M3" s="246"/>
      <c r="N3" s="246"/>
    </row>
    <row r="4" spans="1:14" s="111" customFormat="1" ht="20.25" customHeight="1">
      <c r="A4" s="40"/>
      <c r="M4" s="246"/>
      <c r="N4" s="246"/>
    </row>
    <row r="5" spans="1:14" s="111" customFormat="1" ht="19.5" customHeight="1" thickBot="1">
      <c r="A5" s="40"/>
      <c r="M5" s="246"/>
      <c r="N5" s="246"/>
    </row>
    <row r="6" spans="1:14" s="111" customFormat="1" ht="23.25" customHeight="1">
      <c r="A6" s="40"/>
      <c r="C6" s="73"/>
      <c r="D6" s="14"/>
      <c r="E6" s="14"/>
      <c r="F6" s="14"/>
      <c r="G6" s="14"/>
      <c r="H6" s="14"/>
      <c r="I6" s="205"/>
      <c r="J6" s="16"/>
      <c r="K6" s="514" t="s">
        <v>226</v>
      </c>
      <c r="L6" s="500" t="str">
        <f>IF(AND(I18&gt;0,I19="Yes",I20="Yes",I21&gt;0,I22&gt;0,I23&gt;0),"Qualifying",IF(AND(I18&gt;0,I19="Yes"),"Contributing","Early"))</f>
        <v>Early</v>
      </c>
      <c r="M6" s="246"/>
      <c r="N6" s="246"/>
    </row>
    <row r="7" spans="1:14" s="111" customFormat="1" ht="22.5" customHeight="1">
      <c r="A7" s="40"/>
      <c r="C7" s="15"/>
      <c r="D7" s="116" t="s">
        <v>219</v>
      </c>
      <c r="E7" s="511" t="str">
        <f>IF(Cover!D14&lt;&gt;"",Cover!D14,"")</f>
        <v/>
      </c>
      <c r="F7" s="511"/>
      <c r="G7" s="511"/>
      <c r="H7" s="511"/>
      <c r="I7" s="208"/>
      <c r="J7" s="91"/>
      <c r="K7" s="515"/>
      <c r="L7" s="501"/>
      <c r="M7" s="247"/>
      <c r="N7" s="246"/>
    </row>
    <row r="8" spans="1:14" s="111" customFormat="1" ht="21" customHeight="1">
      <c r="A8" s="40"/>
      <c r="C8" s="15"/>
      <c r="D8" s="116" t="s">
        <v>220</v>
      </c>
      <c r="E8" s="512" t="str">
        <f>IF(Cover!D16&lt;&gt;"",Cover!D16,"")</f>
        <v/>
      </c>
      <c r="F8" s="512"/>
      <c r="G8" s="512"/>
      <c r="H8" s="512"/>
      <c r="I8" s="208"/>
      <c r="J8" s="91"/>
      <c r="K8" s="515"/>
      <c r="L8" s="501"/>
      <c r="M8" s="247"/>
      <c r="N8" s="246"/>
    </row>
    <row r="9" spans="1:14" s="111" customFormat="1" ht="23.25" customHeight="1" thickBot="1">
      <c r="A9" s="40"/>
      <c r="C9" s="15"/>
      <c r="D9" s="116" t="s">
        <v>221</v>
      </c>
      <c r="E9" s="512" t="str">
        <f>IF(Cover!D18&lt;&gt;"",Cover!D18,"")</f>
        <v/>
      </c>
      <c r="F9" s="512"/>
      <c r="G9" s="512"/>
      <c r="H9" s="512"/>
      <c r="I9" s="208"/>
      <c r="J9" s="91"/>
      <c r="K9" s="516"/>
      <c r="L9" s="502"/>
      <c r="M9" s="247"/>
      <c r="N9" s="246"/>
    </row>
    <row r="10" spans="1:14" s="111" customFormat="1" ht="20.25" customHeight="1" thickBot="1">
      <c r="A10" s="40"/>
      <c r="C10" s="15"/>
      <c r="D10" s="116" t="s">
        <v>222</v>
      </c>
      <c r="E10" s="512" t="str">
        <f>IF(Cover!D20&lt;&gt;"",Cover!D20,"")</f>
        <v/>
      </c>
      <c r="F10" s="512"/>
      <c r="G10" s="512"/>
      <c r="H10" s="512"/>
      <c r="I10" s="208"/>
      <c r="J10" s="91"/>
      <c r="L10" s="206"/>
      <c r="M10" s="247"/>
      <c r="N10" s="246"/>
    </row>
    <row r="11" spans="1:14" s="111" customFormat="1" ht="19.5" customHeight="1">
      <c r="A11" s="40"/>
      <c r="C11" s="15"/>
      <c r="D11" s="116" t="s">
        <v>223</v>
      </c>
      <c r="E11" s="513" t="s">
        <v>225</v>
      </c>
      <c r="F11" s="513"/>
      <c r="G11" s="513"/>
      <c r="H11" s="513"/>
      <c r="I11" s="17"/>
      <c r="J11" s="91"/>
      <c r="K11" s="514" t="s">
        <v>227</v>
      </c>
      <c r="L11" s="503">
        <f>IF(L6="Early",0,SUM(E28:E50))</f>
        <v>0</v>
      </c>
      <c r="M11" s="248"/>
      <c r="N11" s="246"/>
    </row>
    <row r="12" spans="1:14" s="111" customFormat="1" ht="21.75" customHeight="1" thickBot="1">
      <c r="A12" s="40"/>
      <c r="C12" s="15"/>
      <c r="D12" s="207"/>
      <c r="E12" s="16"/>
      <c r="F12" s="16"/>
      <c r="G12" s="16"/>
      <c r="H12" s="16"/>
      <c r="I12" s="17"/>
      <c r="J12" s="16"/>
      <c r="K12" s="515"/>
      <c r="L12" s="504"/>
      <c r="M12" s="247"/>
      <c r="N12" s="246"/>
    </row>
    <row r="13" spans="1:14" s="111" customFormat="1" ht="21" customHeight="1" thickBot="1">
      <c r="A13" s="40"/>
      <c r="C13" s="15"/>
      <c r="D13" s="207" t="s">
        <v>224</v>
      </c>
      <c r="E13" s="507"/>
      <c r="F13" s="508"/>
      <c r="G13" s="240"/>
      <c r="H13" s="240"/>
      <c r="I13" s="219"/>
      <c r="J13" s="211"/>
      <c r="K13" s="515"/>
      <c r="L13" s="505" t="s">
        <v>238</v>
      </c>
      <c r="M13" s="247"/>
      <c r="N13" s="246"/>
    </row>
    <row r="14" spans="1:14" s="111" customFormat="1" ht="20.25" customHeight="1" thickBot="1">
      <c r="A14" s="40"/>
      <c r="C14" s="209"/>
      <c r="D14" s="18"/>
      <c r="E14" s="18"/>
      <c r="F14" s="18"/>
      <c r="G14" s="18"/>
      <c r="H14" s="18"/>
      <c r="I14" s="19"/>
      <c r="J14" s="16"/>
      <c r="K14" s="516"/>
      <c r="L14" s="506"/>
      <c r="M14" s="247"/>
      <c r="N14" s="246"/>
    </row>
    <row r="15" spans="1:14" s="111" customFormat="1" ht="15.75" customHeight="1">
      <c r="A15" s="40"/>
      <c r="L15" s="257"/>
      <c r="M15" s="248"/>
      <c r="N15" s="246"/>
    </row>
    <row r="16" spans="1:14" s="111" customFormat="1" ht="25.5" customHeight="1">
      <c r="A16" s="40"/>
      <c r="C16" s="38" t="s">
        <v>228</v>
      </c>
      <c r="M16" s="246"/>
      <c r="N16" s="246"/>
    </row>
    <row r="17" spans="1:16" s="111" customFormat="1" ht="18" customHeight="1">
      <c r="A17" s="40"/>
      <c r="C17" s="210" t="s">
        <v>55</v>
      </c>
      <c r="G17" s="210" t="s">
        <v>190</v>
      </c>
      <c r="H17" s="210" t="s">
        <v>229</v>
      </c>
      <c r="I17" s="212" t="s">
        <v>230</v>
      </c>
      <c r="M17" s="246"/>
      <c r="N17" s="246"/>
    </row>
    <row r="18" spans="1:16" s="111" customFormat="1" ht="23.25" customHeight="1">
      <c r="A18" s="40"/>
      <c r="B18" s="213">
        <v>1</v>
      </c>
      <c r="C18" s="517" t="s">
        <v>231</v>
      </c>
      <c r="D18" s="517"/>
      <c r="E18" s="517"/>
      <c r="F18" s="517"/>
      <c r="G18" s="213" t="s">
        <v>113</v>
      </c>
      <c r="H18" s="213" t="s">
        <v>234</v>
      </c>
      <c r="I18" s="214">
        <f>E29</f>
        <v>0</v>
      </c>
      <c r="M18" s="246"/>
      <c r="N18" s="246"/>
    </row>
    <row r="19" spans="1:16" s="111" customFormat="1" ht="22.5" customHeight="1">
      <c r="A19" s="40"/>
      <c r="B19" s="213">
        <v>2</v>
      </c>
      <c r="C19" s="517" t="s">
        <v>120</v>
      </c>
      <c r="D19" s="517"/>
      <c r="E19" s="517"/>
      <c r="F19" s="517"/>
      <c r="G19" s="213" t="s">
        <v>206</v>
      </c>
      <c r="H19" s="213" t="s">
        <v>183</v>
      </c>
      <c r="I19" s="214">
        <f>E45</f>
        <v>0</v>
      </c>
      <c r="M19" s="246"/>
      <c r="N19" s="246"/>
    </row>
    <row r="20" spans="1:16" s="111" customFormat="1" ht="22.5" customHeight="1">
      <c r="A20" s="40"/>
      <c r="B20" s="213">
        <v>3</v>
      </c>
      <c r="C20" s="517" t="s">
        <v>233</v>
      </c>
      <c r="D20" s="517"/>
      <c r="E20" s="517"/>
      <c r="F20" s="517"/>
      <c r="G20" s="213" t="s">
        <v>121</v>
      </c>
      <c r="H20" s="215" t="s">
        <v>183</v>
      </c>
      <c r="I20" s="214">
        <f>E30</f>
        <v>0</v>
      </c>
      <c r="M20" s="246"/>
      <c r="N20" s="246"/>
    </row>
    <row r="21" spans="1:16" s="111" customFormat="1" ht="18" customHeight="1">
      <c r="A21" s="40"/>
      <c r="B21" s="521">
        <v>4</v>
      </c>
      <c r="C21" s="523" t="s">
        <v>232</v>
      </c>
      <c r="D21" s="524"/>
      <c r="E21" s="524"/>
      <c r="F21" s="525"/>
      <c r="G21" s="216" t="s">
        <v>100</v>
      </c>
      <c r="H21" s="216" t="s">
        <v>234</v>
      </c>
      <c r="I21" s="239">
        <f>E28</f>
        <v>0</v>
      </c>
      <c r="M21" s="246"/>
      <c r="N21" s="246"/>
    </row>
    <row r="22" spans="1:16" s="111" customFormat="1" ht="17.25" customHeight="1">
      <c r="A22" s="40"/>
      <c r="B22" s="522"/>
      <c r="C22" s="526"/>
      <c r="D22" s="527"/>
      <c r="E22" s="527"/>
      <c r="F22" s="528"/>
      <c r="G22" s="217" t="s">
        <v>101</v>
      </c>
      <c r="H22" s="217" t="s">
        <v>234</v>
      </c>
      <c r="I22" s="239">
        <f>E31</f>
        <v>0</v>
      </c>
      <c r="M22" s="246"/>
      <c r="N22" s="246"/>
    </row>
    <row r="23" spans="1:16" s="111" customFormat="1" ht="21" customHeight="1">
      <c r="A23" s="40"/>
      <c r="B23" s="213">
        <v>5</v>
      </c>
      <c r="C23" s="518" t="s">
        <v>240</v>
      </c>
      <c r="D23" s="519"/>
      <c r="E23" s="519"/>
      <c r="F23" s="520"/>
      <c r="G23" s="213" t="s">
        <v>198</v>
      </c>
      <c r="H23" s="218" t="s">
        <v>234</v>
      </c>
      <c r="I23" s="214">
        <f>E38</f>
        <v>0</v>
      </c>
      <c r="M23" s="246"/>
      <c r="N23" s="246"/>
    </row>
    <row r="24" spans="1:16" s="111" customFormat="1" ht="13.5" customHeight="1">
      <c r="A24" s="40"/>
      <c r="M24" s="246"/>
      <c r="N24" s="246"/>
    </row>
    <row r="25" spans="1:16" s="111" customFormat="1" ht="13.5" customHeight="1">
      <c r="A25" s="40"/>
      <c r="M25" s="246"/>
      <c r="N25" s="246"/>
    </row>
    <row r="26" spans="1:16" s="111" customFormat="1" ht="22.5" customHeight="1">
      <c r="A26" s="40"/>
      <c r="C26" s="509" t="s">
        <v>235</v>
      </c>
      <c r="D26" s="510"/>
      <c r="M26" s="246"/>
      <c r="N26" s="246"/>
    </row>
    <row r="27" spans="1:16" ht="15">
      <c r="C27" s="220" t="s">
        <v>236</v>
      </c>
      <c r="D27" s="222" t="s">
        <v>14</v>
      </c>
      <c r="E27" s="41" t="s">
        <v>15</v>
      </c>
      <c r="F27" s="221" t="s">
        <v>61</v>
      </c>
    </row>
    <row r="28" spans="1:16">
      <c r="C28" s="223" t="str">
        <f>Calculation!C13</f>
        <v>31.1.1</v>
      </c>
      <c r="D28" s="224" t="str">
        <f>Calculation!D13</f>
        <v>Duration</v>
      </c>
      <c r="E28" s="224">
        <f>Calculation!K13</f>
        <v>0</v>
      </c>
      <c r="F28" s="224">
        <f>Calculation!F13</f>
        <v>5.25</v>
      </c>
    </row>
    <row r="29" spans="1:16">
      <c r="C29" s="225" t="str">
        <f>Calculation!C15</f>
        <v>31.1.2</v>
      </c>
      <c r="D29" s="225" t="str">
        <f>Calculation!D15</f>
        <v>Locally appropriate</v>
      </c>
      <c r="E29" s="225">
        <f>Calculation!K15</f>
        <v>0</v>
      </c>
      <c r="F29" s="225">
        <f>Calculation!F15</f>
        <v>9.75</v>
      </c>
    </row>
    <row r="30" spans="1:16">
      <c r="C30" s="228" t="str">
        <f>Scoring!C19</f>
        <v>31.Q.2</v>
      </c>
      <c r="D30" s="228" t="s">
        <v>122</v>
      </c>
      <c r="E30" s="228">
        <f>Calculation!G18</f>
        <v>0</v>
      </c>
      <c r="F30" s="238" t="s">
        <v>237</v>
      </c>
    </row>
    <row r="31" spans="1:16">
      <c r="C31" s="230" t="str">
        <f>Calculation!C20</f>
        <v>31.2.1</v>
      </c>
      <c r="D31" s="227" t="str">
        <f>Calculation!D20</f>
        <v>Multiple habitat needs</v>
      </c>
      <c r="E31" s="227">
        <f>Calculation!K20</f>
        <v>0</v>
      </c>
      <c r="F31" s="227">
        <f>Calculation!F20</f>
        <v>13.260000000000002</v>
      </c>
      <c r="M31" s="256"/>
      <c r="N31" s="256"/>
      <c r="O31" s="256"/>
      <c r="P31" s="256"/>
    </row>
    <row r="32" spans="1:16">
      <c r="C32" s="230" t="str">
        <f>Calculation!C24</f>
        <v>31.2.2</v>
      </c>
      <c r="D32" s="227" t="str">
        <f>Calculation!D24</f>
        <v>Threat reduction</v>
      </c>
      <c r="E32" s="227">
        <f>Calculation!K24</f>
        <v>0</v>
      </c>
      <c r="F32" s="227">
        <f>Calculation!F24</f>
        <v>6.6300000000000008</v>
      </c>
      <c r="M32" s="256"/>
      <c r="N32" s="256"/>
      <c r="O32" s="256"/>
      <c r="P32" s="256"/>
    </row>
    <row r="33" spans="3:16">
      <c r="C33" s="230" t="str">
        <f>Calculation!C26</f>
        <v>31.2.3</v>
      </c>
      <c r="D33" s="227" t="str">
        <f>Calculation!D26</f>
        <v>Design of new features</v>
      </c>
      <c r="E33" s="227">
        <f>Calculation!K26</f>
        <v>0</v>
      </c>
      <c r="F33" s="227">
        <f>Calculation!F26</f>
        <v>3.51</v>
      </c>
      <c r="M33" s="256"/>
      <c r="N33" s="256"/>
      <c r="O33" s="256"/>
      <c r="P33" s="256"/>
    </row>
    <row r="34" spans="3:16">
      <c r="C34" s="230" t="str">
        <f>Calculation!C29</f>
        <v>31.2.4</v>
      </c>
      <c r="D34" s="227" t="str">
        <f>Calculation!D29</f>
        <v>Adaptive management</v>
      </c>
      <c r="E34" s="227">
        <f>Calculation!K29</f>
        <v>0</v>
      </c>
      <c r="F34" s="227">
        <f>Calculation!F29</f>
        <v>11.7</v>
      </c>
      <c r="M34" s="256"/>
      <c r="N34" s="256"/>
      <c r="O34" s="256"/>
      <c r="P34" s="256"/>
    </row>
    <row r="35" spans="3:16">
      <c r="C35" s="230" t="str">
        <f>Calculation!C34</f>
        <v>31.2.5</v>
      </c>
      <c r="D35" s="227" t="str">
        <f>Calculation!D34</f>
        <v>Population management</v>
      </c>
      <c r="E35" s="227">
        <f>Calculation!K34</f>
        <v>0</v>
      </c>
      <c r="F35" s="227">
        <f>Calculation!F34</f>
        <v>3.9000000000000008</v>
      </c>
      <c r="M35" s="256"/>
      <c r="N35" s="256" t="s">
        <v>247</v>
      </c>
      <c r="O35" s="256"/>
      <c r="P35" s="256"/>
    </row>
    <row r="36" spans="3:16">
      <c r="C36" s="232" t="str">
        <f>Calculation!C39</f>
        <v>31.3.1</v>
      </c>
      <c r="D36" s="233" t="str">
        <f>Calculation!D39</f>
        <v>Baseline documentation</v>
      </c>
      <c r="E36" s="233">
        <f>Calculation!K39</f>
        <v>0</v>
      </c>
      <c r="F36" s="233">
        <f>Calculation!F39</f>
        <v>3</v>
      </c>
      <c r="M36" s="256"/>
      <c r="N36" s="256"/>
      <c r="O36" s="256"/>
      <c r="P36" s="256"/>
    </row>
    <row r="37" spans="3:16">
      <c r="C37" s="232" t="str">
        <f>Calculation!C43</f>
        <v>31.3.2</v>
      </c>
      <c r="D37" s="233" t="str">
        <f>Calculation!D43</f>
        <v>Plan or protocol</v>
      </c>
      <c r="E37" s="233">
        <f>Calculation!K43</f>
        <v>0</v>
      </c>
      <c r="F37" s="233">
        <f>Calculation!F43</f>
        <v>5</v>
      </c>
      <c r="M37" s="256" t="s">
        <v>248</v>
      </c>
      <c r="N37" s="256"/>
      <c r="O37" s="256"/>
      <c r="P37" s="256"/>
    </row>
    <row r="38" spans="3:16">
      <c r="C38" s="232" t="str">
        <f>Calculation!C46</f>
        <v>31.3.3</v>
      </c>
      <c r="D38" s="233" t="str">
        <f>Calculation!D46</f>
        <v>Implementation</v>
      </c>
      <c r="E38" s="233">
        <f>Calculation!K46</f>
        <v>0</v>
      </c>
      <c r="F38" s="233">
        <f>Calculation!F46</f>
        <v>6.9999999999999991</v>
      </c>
      <c r="M38" s="256"/>
      <c r="N38" s="256"/>
      <c r="O38" s="256"/>
      <c r="P38" s="256"/>
    </row>
    <row r="39" spans="3:16">
      <c r="C39" s="232" t="str">
        <f>Calculation!C50</f>
        <v>31.3.4</v>
      </c>
      <c r="D39" s="233" t="str">
        <f>Calculation!D50</f>
        <v>Evaluation of monitoring data</v>
      </c>
      <c r="E39" s="233">
        <f>Calculation!K50</f>
        <v>0</v>
      </c>
      <c r="F39" s="233">
        <f>Calculation!F50</f>
        <v>5</v>
      </c>
      <c r="M39" s="256"/>
      <c r="N39" s="256"/>
      <c r="O39" s="256"/>
      <c r="P39" s="256"/>
    </row>
    <row r="40" spans="3:16">
      <c r="C40" s="231" t="str">
        <f>Calculation!C54</f>
        <v>31.4.1</v>
      </c>
      <c r="D40" s="226" t="str">
        <f>Calculation!D54</f>
        <v>Employee participation</v>
      </c>
      <c r="E40" s="226">
        <f>Calculation!K54</f>
        <v>0</v>
      </c>
      <c r="F40" s="226">
        <f>Calculation!F54</f>
        <v>3.5000000000000004</v>
      </c>
      <c r="M40" s="256" t="s">
        <v>249</v>
      </c>
      <c r="N40" s="256">
        <f>Calculation!K13*Calculation!O13+Calculation!K24*Calculation!O24+Calculation!K29*Calculation!O29+Calculation!K39*Calculation!O39+Calculation!K46*Calculation!O46+Calculation!K50*Calculation!O50+Calculation!K54*Calculation!O54+Calculation!K56*Calculation!O56+Calculation!K81*Calculation!O81+Calculation!K83*Calculation!O83+Calculation!K86*Calculation!O87</f>
        <v>0</v>
      </c>
      <c r="O40" s="256"/>
      <c r="P40" s="256"/>
    </row>
    <row r="41" spans="3:16">
      <c r="C41" s="231" t="str">
        <f>Calculation!C56</f>
        <v>31.4.2</v>
      </c>
      <c r="D41" s="226" t="str">
        <f>Calculation!D56</f>
        <v>Employee engagement</v>
      </c>
      <c r="E41" s="226">
        <f>Calculation!K56</f>
        <v>0</v>
      </c>
      <c r="F41" s="226">
        <f>Calculation!F56</f>
        <v>3.5000000000000004</v>
      </c>
      <c r="M41" s="256"/>
      <c r="N41" s="256"/>
      <c r="O41" s="256"/>
      <c r="P41" s="256"/>
    </row>
    <row r="42" spans="3:16">
      <c r="C42" s="236" t="str">
        <f>Calculation!C61</f>
        <v>31.5.1</v>
      </c>
      <c r="D42" s="237" t="str">
        <f>Calculation!D61</f>
        <v>Partner participation</v>
      </c>
      <c r="E42" s="237">
        <f>Calculation!K61</f>
        <v>0</v>
      </c>
      <c r="F42" s="237">
        <f>Calculation!F61</f>
        <v>2.8</v>
      </c>
      <c r="M42" s="256"/>
      <c r="N42" s="256"/>
      <c r="O42" s="256"/>
      <c r="P42" s="256"/>
    </row>
    <row r="43" spans="3:16">
      <c r="C43" s="236" t="str">
        <f>Calculation!C63</f>
        <v>31.5.2</v>
      </c>
      <c r="D43" s="237" t="str">
        <f>Calculation!D63</f>
        <v>Partner engagement</v>
      </c>
      <c r="E43" s="237">
        <f>Calculation!K63</f>
        <v>0</v>
      </c>
      <c r="F43" s="237">
        <f>Calculation!F63:F63</f>
        <v>2.8</v>
      </c>
      <c r="M43" s="256" t="s">
        <v>250</v>
      </c>
      <c r="N43" s="256"/>
      <c r="O43" s="256"/>
      <c r="P43" s="256"/>
    </row>
    <row r="44" spans="3:16">
      <c r="C44" s="236" t="str">
        <f>Calculation!C67</f>
        <v>31.5.3</v>
      </c>
      <c r="D44" s="237" t="str">
        <f>Calculation!D67</f>
        <v>Technical advice</v>
      </c>
      <c r="E44" s="237">
        <f>Calculation!K67</f>
        <v>0</v>
      </c>
      <c r="F44" s="237">
        <f>Calculation!F67</f>
        <v>2.4</v>
      </c>
      <c r="M44" s="256"/>
      <c r="N44" s="256"/>
      <c r="O44" s="256"/>
      <c r="P44" s="256"/>
    </row>
    <row r="45" spans="3:16">
      <c r="C45" s="229" t="str">
        <f>Calculation!C72</f>
        <v>31.Q.5</v>
      </c>
      <c r="D45" s="228" t="str">
        <f>Calculation!C71</f>
        <v>Exceeds regulatory requirements</v>
      </c>
      <c r="E45" s="228">
        <f>Calculation!G72</f>
        <v>0</v>
      </c>
      <c r="F45" s="238" t="s">
        <v>237</v>
      </c>
      <c r="M45" s="256"/>
      <c r="N45" s="256"/>
      <c r="O45" s="256"/>
      <c r="P45" s="256"/>
    </row>
    <row r="46" spans="3:16">
      <c r="C46" s="234" t="str">
        <f>Calculation!C74</f>
        <v>31.6.1</v>
      </c>
      <c r="D46" s="235" t="str">
        <f>Calculation!D74</f>
        <v>Connect to habitat</v>
      </c>
      <c r="E46" s="235">
        <f>Calculation!K74</f>
        <v>0</v>
      </c>
      <c r="F46" s="235">
        <f>Calculation!F74</f>
        <v>2.5</v>
      </c>
      <c r="M46" s="256"/>
      <c r="N46" s="256"/>
      <c r="O46" s="256"/>
      <c r="P46" s="256"/>
    </row>
    <row r="47" spans="3:16">
      <c r="C47" s="234" t="str">
        <f>Calculation!C78</f>
        <v>31.6.2</v>
      </c>
      <c r="D47" s="235" t="str">
        <f>Calculation!D78</f>
        <v>Connect to high-priority conservation area</v>
      </c>
      <c r="E47" s="235">
        <f>Calculation!K78</f>
        <v>0</v>
      </c>
      <c r="F47" s="235">
        <f>Calculation!F78</f>
        <v>2.5</v>
      </c>
    </row>
    <row r="48" spans="3:16">
      <c r="C48" s="230" t="str">
        <f>Calculation!C81</f>
        <v>31.7.1</v>
      </c>
      <c r="D48" s="227" t="str">
        <f>Calculation!D81</f>
        <v>Corporate level commitment</v>
      </c>
      <c r="E48" s="227">
        <f>Calculation!K81</f>
        <v>0</v>
      </c>
      <c r="F48" s="227">
        <f>Calculation!F81</f>
        <v>1.2</v>
      </c>
    </row>
    <row r="49" spans="3:12">
      <c r="C49" s="230" t="str">
        <f>Calculation!C83</f>
        <v>31.7.2</v>
      </c>
      <c r="D49" s="227" t="str">
        <f>Calculation!D83</f>
        <v>Large-scale initiative alignment</v>
      </c>
      <c r="E49" s="227">
        <f>Calculation!K83</f>
        <v>0</v>
      </c>
      <c r="F49" s="227">
        <f>Calculation!F83</f>
        <v>3.9</v>
      </c>
    </row>
    <row r="50" spans="3:12">
      <c r="C50" s="230" t="str">
        <f>Calculation!C86</f>
        <v>31.7.3</v>
      </c>
      <c r="D50" s="227" t="str">
        <f>Calculation!D86</f>
        <v>Existing certifications</v>
      </c>
      <c r="E50" s="227">
        <f>Calculation!K86</f>
        <v>0</v>
      </c>
      <c r="F50" s="227">
        <f>Calculation!F86</f>
        <v>0.89999999999999991</v>
      </c>
    </row>
    <row r="52" spans="3:12">
      <c r="C52" s="497" t="s">
        <v>275</v>
      </c>
      <c r="D52" s="498"/>
      <c r="E52" s="498"/>
      <c r="F52" s="498"/>
      <c r="G52" s="498"/>
      <c r="H52" s="498"/>
      <c r="I52" s="498"/>
      <c r="J52" s="498"/>
      <c r="K52" s="498"/>
      <c r="L52" s="499"/>
    </row>
  </sheetData>
  <sheetProtection password="CA57" sheet="1" objects="1" scenarios="1"/>
  <mergeCells count="19">
    <mergeCell ref="C23:F23"/>
    <mergeCell ref="B21:B22"/>
    <mergeCell ref="C21:F22"/>
    <mergeCell ref="C52:L52"/>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Q242"/>
  <sheetViews>
    <sheetView showGridLines="0" zoomScale="85" zoomScaleNormal="85" workbookViewId="0">
      <pane ySplit="11" topLeftCell="A12" activePane="bottomLeft" state="frozen"/>
      <selection pane="bottomLeft" activeCell="K54" sqref="K54"/>
    </sheetView>
  </sheetViews>
  <sheetFormatPr defaultRowHeight="14.25"/>
  <cols>
    <col min="1" max="1" width="1.5" customWidth="1"/>
    <col min="2" max="2" width="7" customWidth="1"/>
    <col min="3" max="3" width="12.125" customWidth="1"/>
    <col min="4" max="4" width="19.75" customWidth="1"/>
    <col min="5" max="5" width="8.125" customWidth="1"/>
    <col min="6" max="6" width="10.125" customWidth="1"/>
    <col min="7" max="7" width="8.375" customWidth="1"/>
    <col min="8" max="8" width="10.5" customWidth="1"/>
    <col min="10" max="10" width="7.125" customWidth="1"/>
    <col min="11" max="11" width="9.125" customWidth="1"/>
    <col min="12" max="12" width="2" style="9" customWidth="1"/>
    <col min="14" max="14" width="10.125" bestFit="1" customWidth="1"/>
    <col min="16" max="16" width="9.5" bestFit="1" customWidth="1"/>
    <col min="18" max="18" width="10.125" bestFit="1" customWidth="1"/>
  </cols>
  <sheetData>
    <row r="1" spans="1:147" s="16" customFormat="1">
      <c r="L1" s="112"/>
    </row>
    <row r="3" spans="1:147" ht="27.75">
      <c r="B3" s="113" t="s">
        <v>189</v>
      </c>
      <c r="L3" s="115"/>
    </row>
    <row r="4" spans="1:147" ht="6.75" customHeight="1">
      <c r="L4" s="189"/>
    </row>
    <row r="5" spans="1:147" ht="8.25" customHeight="1">
      <c r="L5" s="31"/>
    </row>
    <row r="6" spans="1:147" s="111" customFormat="1" ht="6" customHeight="1">
      <c r="L6" s="31"/>
    </row>
    <row r="7" spans="1:147" s="111" customFormat="1" ht="11.25" customHeight="1">
      <c r="L7" s="31"/>
    </row>
    <row r="8" spans="1:147" ht="23.25" customHeight="1"/>
    <row r="9" spans="1:147" ht="26.25">
      <c r="B9" s="529" t="s">
        <v>189</v>
      </c>
      <c r="C9" s="530"/>
      <c r="D9" s="530"/>
      <c r="E9" s="530"/>
      <c r="F9" s="530"/>
      <c r="G9" s="530"/>
      <c r="H9" s="530"/>
      <c r="I9" s="530"/>
      <c r="J9" s="530"/>
      <c r="K9" s="531"/>
      <c r="M9" s="532" t="s">
        <v>213</v>
      </c>
      <c r="N9" s="533"/>
      <c r="O9" s="533"/>
      <c r="P9" s="533"/>
      <c r="Q9" s="533"/>
      <c r="R9" s="534"/>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row>
    <row r="10" spans="1:147" ht="30.75" customHeight="1">
      <c r="B10" s="537" t="s">
        <v>276</v>
      </c>
      <c r="C10" s="538"/>
      <c r="D10" s="538"/>
      <c r="E10" s="538"/>
      <c r="F10" s="538"/>
      <c r="G10" s="538"/>
      <c r="H10" s="538"/>
      <c r="I10" s="538"/>
      <c r="J10" s="538"/>
      <c r="K10" s="539"/>
      <c r="M10" s="535" t="s">
        <v>214</v>
      </c>
      <c r="N10" s="536"/>
      <c r="O10" s="535" t="s">
        <v>215</v>
      </c>
      <c r="P10" s="536"/>
      <c r="Q10" s="535" t="s">
        <v>216</v>
      </c>
      <c r="R10" s="536"/>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row>
    <row r="11" spans="1:147" ht="45">
      <c r="A11" s="244"/>
      <c r="B11" s="118" t="s">
        <v>241</v>
      </c>
      <c r="C11" s="119" t="s">
        <v>190</v>
      </c>
      <c r="D11" s="120" t="s">
        <v>14</v>
      </c>
      <c r="E11" s="119" t="s">
        <v>242</v>
      </c>
      <c r="F11" s="119" t="s">
        <v>243</v>
      </c>
      <c r="G11" s="119" t="s">
        <v>244</v>
      </c>
      <c r="H11" s="120" t="s">
        <v>56</v>
      </c>
      <c r="I11" s="119" t="s">
        <v>57</v>
      </c>
      <c r="J11" s="119" t="s">
        <v>58</v>
      </c>
      <c r="K11" s="121" t="s">
        <v>59</v>
      </c>
      <c r="M11" s="193" t="s">
        <v>217</v>
      </c>
      <c r="N11" s="245" t="s">
        <v>245</v>
      </c>
      <c r="O11" s="193" t="s">
        <v>217</v>
      </c>
      <c r="P11" s="245" t="s">
        <v>246</v>
      </c>
      <c r="Q11" s="193" t="s">
        <v>217</v>
      </c>
      <c r="R11" s="245" t="s">
        <v>245</v>
      </c>
      <c r="S11" s="244"/>
      <c r="T11" s="244"/>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row>
    <row r="12" spans="1:147" s="130" customFormat="1">
      <c r="A12" s="9"/>
      <c r="B12" s="141">
        <v>31.1</v>
      </c>
      <c r="C12" s="142" t="s">
        <v>116</v>
      </c>
      <c r="D12" s="143"/>
      <c r="E12" s="142">
        <v>0.15</v>
      </c>
      <c r="F12" s="143"/>
      <c r="G12" s="143"/>
      <c r="H12" s="143"/>
      <c r="I12" s="143"/>
      <c r="J12" s="143"/>
      <c r="K12" s="144"/>
      <c r="L12" s="9"/>
      <c r="M12" s="190"/>
      <c r="N12" s="190"/>
      <c r="O12" s="190"/>
      <c r="P12" s="190"/>
      <c r="Q12" s="190"/>
      <c r="R12" s="191"/>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row>
    <row r="13" spans="1:147" s="111" customFormat="1">
      <c r="B13" s="145"/>
      <c r="C13" s="146" t="s">
        <v>100</v>
      </c>
      <c r="D13" s="146" t="s">
        <v>0</v>
      </c>
      <c r="E13" s="146">
        <v>0.35</v>
      </c>
      <c r="F13" s="122">
        <f>E13*E12*100</f>
        <v>5.25</v>
      </c>
      <c r="G13" s="147">
        <f>Scoring!K8</f>
        <v>0</v>
      </c>
      <c r="H13" s="148">
        <v>0</v>
      </c>
      <c r="I13" s="148">
        <v>0</v>
      </c>
      <c r="J13" s="148">
        <f>F13*H13</f>
        <v>0</v>
      </c>
      <c r="K13" s="149">
        <f>(MIN(100%, G13/I14))*F13</f>
        <v>0</v>
      </c>
      <c r="L13" s="9"/>
      <c r="M13" s="194">
        <v>0.8</v>
      </c>
      <c r="N13" s="195">
        <f>M13*F13</f>
        <v>4.2</v>
      </c>
      <c r="O13" s="194">
        <v>0.2</v>
      </c>
      <c r="P13" s="195">
        <f>O13*F13</f>
        <v>1.05</v>
      </c>
      <c r="Q13" s="194"/>
      <c r="R13" s="195"/>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row>
    <row r="14" spans="1:147">
      <c r="B14" s="145"/>
      <c r="C14" s="146"/>
      <c r="D14" s="146"/>
      <c r="E14" s="146"/>
      <c r="F14" s="122"/>
      <c r="G14" s="150"/>
      <c r="H14" s="148">
        <v>1</v>
      </c>
      <c r="I14" s="148">
        <v>5</v>
      </c>
      <c r="J14" s="148">
        <f>F13*H14</f>
        <v>5.25</v>
      </c>
      <c r="K14" s="149"/>
      <c r="M14" s="194"/>
      <c r="N14" s="195"/>
      <c r="O14" s="194"/>
      <c r="P14" s="195"/>
      <c r="Q14" s="194"/>
      <c r="R14" s="195"/>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row>
    <row r="15" spans="1:147">
      <c r="B15" s="145"/>
      <c r="C15" s="146" t="s">
        <v>113</v>
      </c>
      <c r="D15" s="146" t="s">
        <v>98</v>
      </c>
      <c r="E15" s="146">
        <v>0.65</v>
      </c>
      <c r="F15" s="122">
        <f>E15*E12*100</f>
        <v>9.75</v>
      </c>
      <c r="G15" s="135">
        <f>Scoring!K14</f>
        <v>0</v>
      </c>
      <c r="H15" s="122">
        <v>0</v>
      </c>
      <c r="I15" s="122">
        <v>0</v>
      </c>
      <c r="J15" s="122">
        <f>F15*H15</f>
        <v>0</v>
      </c>
      <c r="K15" s="151">
        <f>VLOOKUP(G15,I15:J18, 2)</f>
        <v>0</v>
      </c>
      <c r="M15" s="194">
        <v>1</v>
      </c>
      <c r="N15" s="195">
        <f>M15*F15</f>
        <v>9.75</v>
      </c>
      <c r="O15" s="194"/>
      <c r="P15" s="195"/>
      <c r="Q15" s="194"/>
      <c r="R15" s="195"/>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row>
    <row r="16" spans="1:147">
      <c r="B16" s="152"/>
      <c r="C16" s="153"/>
      <c r="D16" s="153"/>
      <c r="E16" s="153"/>
      <c r="F16" s="122"/>
      <c r="G16" s="133"/>
      <c r="H16" s="122">
        <v>1</v>
      </c>
      <c r="I16" s="122">
        <v>1</v>
      </c>
      <c r="J16" s="122">
        <f>F15*H16</f>
        <v>9.75</v>
      </c>
      <c r="K16" s="151"/>
      <c r="M16" s="196"/>
      <c r="N16" s="197"/>
      <c r="O16" s="196"/>
      <c r="P16" s="197"/>
      <c r="Q16" s="196"/>
      <c r="R16" s="197"/>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row>
    <row r="17" spans="1:147" s="132" customFormat="1">
      <c r="A17" s="112"/>
      <c r="B17" s="154" t="s">
        <v>121</v>
      </c>
      <c r="C17" s="155" t="s">
        <v>122</v>
      </c>
      <c r="D17" s="156"/>
      <c r="E17" s="156"/>
      <c r="F17" s="156"/>
      <c r="G17" s="155"/>
      <c r="H17" s="156"/>
      <c r="I17" s="156"/>
      <c r="J17" s="156"/>
      <c r="K17" s="157"/>
      <c r="L17" s="9"/>
      <c r="M17" s="158"/>
      <c r="N17" s="156"/>
      <c r="O17" s="156"/>
      <c r="P17" s="156"/>
      <c r="Q17" s="156"/>
      <c r="R17" s="157"/>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row>
    <row r="18" spans="1:147">
      <c r="B18" s="158"/>
      <c r="C18" s="156" t="s">
        <v>121</v>
      </c>
      <c r="D18" s="156"/>
      <c r="E18" s="156"/>
      <c r="F18" s="122"/>
      <c r="G18" s="135">
        <f>Scoring!K18</f>
        <v>0</v>
      </c>
      <c r="H18" s="122"/>
      <c r="I18" s="122"/>
      <c r="J18" s="122"/>
      <c r="K18" s="151"/>
      <c r="M18" s="198"/>
      <c r="N18" s="199"/>
      <c r="O18" s="122"/>
      <c r="P18" s="199"/>
      <c r="Q18" s="122"/>
      <c r="R18" s="200"/>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row>
    <row r="19" spans="1:147" s="131" customFormat="1">
      <c r="A19" s="112"/>
      <c r="B19" s="159">
        <v>31.2</v>
      </c>
      <c r="C19" s="160" t="s">
        <v>33</v>
      </c>
      <c r="D19" s="161"/>
      <c r="E19" s="160">
        <v>0.39</v>
      </c>
      <c r="F19" s="161"/>
      <c r="G19" s="160"/>
      <c r="H19" s="161"/>
      <c r="I19" s="161"/>
      <c r="J19" s="161"/>
      <c r="K19" s="162"/>
      <c r="L19" s="9"/>
      <c r="M19" s="163"/>
      <c r="N19" s="161"/>
      <c r="O19" s="161"/>
      <c r="P19" s="161"/>
      <c r="Q19" s="161"/>
      <c r="R19" s="162"/>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row>
    <row r="20" spans="1:147">
      <c r="B20" s="163"/>
      <c r="C20" s="161" t="s">
        <v>101</v>
      </c>
      <c r="D20" s="161" t="s">
        <v>191</v>
      </c>
      <c r="E20" s="161">
        <v>0.34</v>
      </c>
      <c r="F20" s="122">
        <f>E20*E19*100</f>
        <v>13.260000000000002</v>
      </c>
      <c r="G20" s="135">
        <f>Scoring!K23</f>
        <v>0</v>
      </c>
      <c r="H20" s="122">
        <v>0</v>
      </c>
      <c r="I20" s="123">
        <v>0</v>
      </c>
      <c r="J20" s="122">
        <f>F20*H20</f>
        <v>0</v>
      </c>
      <c r="K20" s="151">
        <f>VLOOKUP(G20, I20:J23, 2)</f>
        <v>0</v>
      </c>
      <c r="M20" s="201">
        <v>1</v>
      </c>
      <c r="N20" s="199">
        <f>M20*F20</f>
        <v>13.260000000000002</v>
      </c>
      <c r="O20" s="124"/>
      <c r="P20" s="199"/>
      <c r="Q20" s="124"/>
      <c r="R20" s="200"/>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row>
    <row r="21" spans="1:147">
      <c r="B21" s="163"/>
      <c r="C21" s="161"/>
      <c r="D21" s="161"/>
      <c r="E21" s="161"/>
      <c r="F21" s="122"/>
      <c r="G21" s="133"/>
      <c r="H21" s="122">
        <v>0.25</v>
      </c>
      <c r="I21" s="122">
        <v>1</v>
      </c>
      <c r="J21" s="122">
        <f>F20*H21</f>
        <v>3.3150000000000004</v>
      </c>
      <c r="K21" s="151"/>
      <c r="M21" s="201"/>
      <c r="N21" s="199"/>
      <c r="O21" s="124"/>
      <c r="P21" s="199"/>
      <c r="Q21" s="124"/>
      <c r="R21" s="200"/>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row>
    <row r="22" spans="1:147">
      <c r="B22" s="163"/>
      <c r="C22" s="161"/>
      <c r="D22" s="161"/>
      <c r="E22" s="161"/>
      <c r="F22" s="122"/>
      <c r="G22" s="133"/>
      <c r="H22" s="122">
        <v>0.5</v>
      </c>
      <c r="I22" s="122">
        <v>2</v>
      </c>
      <c r="J22" s="122">
        <f>F20*H22</f>
        <v>6.6300000000000008</v>
      </c>
      <c r="K22" s="151"/>
      <c r="M22" s="201"/>
      <c r="N22" s="199"/>
      <c r="O22" s="124"/>
      <c r="P22" s="199"/>
      <c r="Q22" s="124"/>
      <c r="R22" s="200"/>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row>
    <row r="23" spans="1:147">
      <c r="B23" s="163"/>
      <c r="C23" s="161"/>
      <c r="D23" s="161"/>
      <c r="E23" s="161"/>
      <c r="F23" s="122"/>
      <c r="G23" s="133"/>
      <c r="H23" s="122">
        <v>1</v>
      </c>
      <c r="I23" s="122">
        <v>3</v>
      </c>
      <c r="J23" s="122">
        <f>F20*H23</f>
        <v>13.260000000000002</v>
      </c>
      <c r="K23" s="151"/>
      <c r="M23" s="201"/>
      <c r="N23" s="199"/>
      <c r="O23" s="124"/>
      <c r="P23" s="199"/>
      <c r="Q23" s="124"/>
      <c r="R23" s="200"/>
      <c r="S23" s="9"/>
      <c r="T23" s="9"/>
      <c r="U23" s="9"/>
      <c r="V23" s="9"/>
      <c r="W23" s="9"/>
      <c r="X23" s="9"/>
      <c r="Y23" s="9"/>
      <c r="Z23" s="9"/>
      <c r="AA23" s="9"/>
      <c r="AB23" s="9"/>
      <c r="AC23" s="9"/>
      <c r="AD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row>
    <row r="24" spans="1:147">
      <c r="B24" s="164"/>
      <c r="C24" s="165" t="s">
        <v>102</v>
      </c>
      <c r="D24" s="165" t="s">
        <v>97</v>
      </c>
      <c r="E24" s="165">
        <v>0.17</v>
      </c>
      <c r="F24" s="122">
        <f>E24*E19*100</f>
        <v>6.6300000000000008</v>
      </c>
      <c r="G24" s="135">
        <f>Scoring!K35</f>
        <v>0</v>
      </c>
      <c r="H24" s="124">
        <v>0</v>
      </c>
      <c r="I24" s="124">
        <v>0</v>
      </c>
      <c r="J24" s="122">
        <f>F24*H24</f>
        <v>0</v>
      </c>
      <c r="K24" s="151">
        <f>VLOOKUP(G24, I24:J25,2)</f>
        <v>0</v>
      </c>
      <c r="M24" s="201">
        <v>0.8</v>
      </c>
      <c r="N24" s="199">
        <f>M24*F24</f>
        <v>5.3040000000000012</v>
      </c>
      <c r="O24" s="124">
        <v>0.1</v>
      </c>
      <c r="P24" s="199">
        <f>O24*F24</f>
        <v>0.66300000000000014</v>
      </c>
      <c r="Q24" s="124">
        <v>0.1</v>
      </c>
      <c r="R24" s="200">
        <f>Q24*F24</f>
        <v>0.66300000000000014</v>
      </c>
      <c r="S24" s="9"/>
      <c r="T24" s="9"/>
      <c r="U24" s="9"/>
      <c r="V24" s="9"/>
      <c r="W24" s="9"/>
      <c r="X24" s="9"/>
      <c r="Y24" s="9"/>
      <c r="Z24" s="9"/>
      <c r="AA24" s="9"/>
      <c r="AB24" s="9"/>
      <c r="AC24" s="9"/>
      <c r="AD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row>
    <row r="25" spans="1:147">
      <c r="B25" s="164"/>
      <c r="C25" s="165"/>
      <c r="D25" s="165"/>
      <c r="E25" s="165"/>
      <c r="F25" s="122"/>
      <c r="G25" s="133"/>
      <c r="H25" s="124">
        <v>1</v>
      </c>
      <c r="I25" s="112">
        <v>1</v>
      </c>
      <c r="J25" s="122">
        <f>F24*H25</f>
        <v>6.6300000000000008</v>
      </c>
      <c r="K25" s="151"/>
      <c r="M25" s="201"/>
      <c r="N25" s="199"/>
      <c r="O25" s="124"/>
      <c r="P25" s="199"/>
      <c r="Q25" s="124"/>
      <c r="R25" s="200"/>
      <c r="S25" s="9"/>
      <c r="T25" s="9"/>
      <c r="U25" s="9"/>
      <c r="V25" s="9"/>
      <c r="W25" s="9"/>
      <c r="X25" s="9"/>
      <c r="Y25" s="9"/>
      <c r="Z25" s="9"/>
      <c r="AA25" s="9"/>
      <c r="AB25" s="9"/>
      <c r="AC25" s="9"/>
      <c r="AD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row>
    <row r="26" spans="1:147">
      <c r="B26" s="163"/>
      <c r="C26" s="161" t="s">
        <v>192</v>
      </c>
      <c r="D26" s="161" t="s">
        <v>34</v>
      </c>
      <c r="E26" s="161">
        <v>0.09</v>
      </c>
      <c r="F26" s="122">
        <f>E26*E19*100</f>
        <v>3.51</v>
      </c>
      <c r="G26" s="135">
        <f>Scoring!K41</f>
        <v>0</v>
      </c>
      <c r="H26" s="122">
        <v>0</v>
      </c>
      <c r="I26" s="122">
        <v>0</v>
      </c>
      <c r="J26" s="122">
        <f>F26*H26</f>
        <v>0</v>
      </c>
      <c r="K26" s="151">
        <f>VLOOKUP(G26, I26:J28,2)</f>
        <v>0</v>
      </c>
      <c r="M26" s="201">
        <v>1</v>
      </c>
      <c r="N26" s="199">
        <f>M26*F26</f>
        <v>3.51</v>
      </c>
      <c r="O26" s="124"/>
      <c r="P26" s="199"/>
      <c r="Q26" s="124"/>
      <c r="R26" s="200"/>
      <c r="S26" s="9"/>
      <c r="T26" s="9"/>
      <c r="U26" s="9"/>
      <c r="V26" s="9"/>
      <c r="W26" s="9"/>
      <c r="X26" s="9"/>
      <c r="Y26" s="9"/>
      <c r="Z26" s="9"/>
      <c r="AA26" s="9"/>
      <c r="AB26" s="9"/>
      <c r="AC26" s="9"/>
      <c r="AD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row>
    <row r="27" spans="1:147">
      <c r="B27" s="163"/>
      <c r="C27" s="161"/>
      <c r="D27" s="161"/>
      <c r="E27" s="161"/>
      <c r="F27" s="122"/>
      <c r="G27" s="133"/>
      <c r="H27" s="122">
        <v>0.7</v>
      </c>
      <c r="I27" s="122">
        <v>1</v>
      </c>
      <c r="J27" s="122">
        <f>F26*H27</f>
        <v>2.4569999999999999</v>
      </c>
      <c r="K27" s="151"/>
      <c r="M27" s="201"/>
      <c r="N27" s="199"/>
      <c r="O27" s="124"/>
      <c r="P27" s="199"/>
      <c r="Q27" s="124"/>
      <c r="R27" s="200"/>
      <c r="S27" s="9"/>
      <c r="T27" s="9"/>
      <c r="U27" s="9"/>
      <c r="V27" s="9"/>
      <c r="W27" s="9"/>
      <c r="X27" s="9"/>
      <c r="Y27" s="9"/>
      <c r="Z27" s="9"/>
      <c r="AA27" s="9"/>
      <c r="AB27" s="9"/>
      <c r="AC27" s="9"/>
      <c r="AD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row>
    <row r="28" spans="1:147">
      <c r="B28" s="163"/>
      <c r="C28" s="161"/>
      <c r="D28" s="161"/>
      <c r="E28" s="161"/>
      <c r="F28" s="122"/>
      <c r="G28" s="133"/>
      <c r="H28" s="122">
        <v>1</v>
      </c>
      <c r="I28" s="122">
        <v>2</v>
      </c>
      <c r="J28" s="122">
        <f>F26*H28</f>
        <v>3.51</v>
      </c>
      <c r="K28" s="151"/>
      <c r="M28" s="201"/>
      <c r="N28" s="199"/>
      <c r="O28" s="124"/>
      <c r="P28" s="199"/>
      <c r="Q28" s="124"/>
      <c r="R28" s="200"/>
      <c r="S28" s="9"/>
      <c r="T28" s="9"/>
      <c r="U28" s="9"/>
      <c r="V28" s="9"/>
      <c r="W28" s="9"/>
      <c r="X28" s="9"/>
      <c r="Y28" s="9"/>
      <c r="Z28" s="9"/>
      <c r="AA28" s="9"/>
      <c r="AB28" s="9"/>
      <c r="AC28" s="9"/>
      <c r="AD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row>
    <row r="29" spans="1:147">
      <c r="B29" s="163"/>
      <c r="C29" s="161" t="s">
        <v>193</v>
      </c>
      <c r="D29" s="161" t="s">
        <v>239</v>
      </c>
      <c r="E29" s="161">
        <v>0.3</v>
      </c>
      <c r="F29" s="122">
        <f>E29*E19*100</f>
        <v>11.7</v>
      </c>
      <c r="G29" s="135">
        <f>Scoring!K49</f>
        <v>0</v>
      </c>
      <c r="H29" s="122">
        <v>0</v>
      </c>
      <c r="I29" s="122">
        <v>0</v>
      </c>
      <c r="J29" s="122">
        <f>F29*H29</f>
        <v>0</v>
      </c>
      <c r="K29" s="151">
        <f>VLOOKUP(G29, I29:J33,2)</f>
        <v>0</v>
      </c>
      <c r="M29" s="201">
        <v>0.8</v>
      </c>
      <c r="N29" s="199">
        <f>M29*F29</f>
        <v>9.36</v>
      </c>
      <c r="O29" s="124">
        <v>0.2</v>
      </c>
      <c r="P29" s="199">
        <f>O29*F29</f>
        <v>2.34</v>
      </c>
      <c r="Q29" s="124"/>
      <c r="R29" s="200"/>
      <c r="S29" s="9"/>
      <c r="T29" s="9"/>
      <c r="U29" s="9"/>
      <c r="V29" s="9"/>
      <c r="W29" s="9"/>
      <c r="X29" s="9"/>
      <c r="Y29" s="9"/>
      <c r="Z29" s="9"/>
      <c r="AA29" s="9"/>
      <c r="AB29" s="9"/>
      <c r="AC29" s="9"/>
      <c r="AD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row>
    <row r="30" spans="1:147">
      <c r="B30" s="163"/>
      <c r="C30" s="161"/>
      <c r="D30" s="161"/>
      <c r="E30" s="161"/>
      <c r="F30" s="122"/>
      <c r="G30" s="133"/>
      <c r="H30" s="122">
        <v>0.2</v>
      </c>
      <c r="I30" s="122">
        <v>1</v>
      </c>
      <c r="J30" s="122">
        <f>F29*H30</f>
        <v>2.34</v>
      </c>
      <c r="K30" s="151"/>
      <c r="M30" s="201"/>
      <c r="N30" s="199"/>
      <c r="O30" s="124"/>
      <c r="P30" s="199"/>
      <c r="Q30" s="124"/>
      <c r="R30" s="200"/>
      <c r="S30" s="9"/>
      <c r="T30" s="9"/>
      <c r="U30" s="9"/>
      <c r="V30" s="9"/>
      <c r="W30" s="9"/>
      <c r="X30" s="9"/>
      <c r="Y30" s="9"/>
      <c r="Z30" s="9"/>
      <c r="AA30" s="9"/>
      <c r="AB30" s="9"/>
      <c r="AC30" s="9"/>
      <c r="AD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row>
    <row r="31" spans="1:147">
      <c r="B31" s="163"/>
      <c r="C31" s="161"/>
      <c r="D31" s="161"/>
      <c r="E31" s="161"/>
      <c r="F31" s="122"/>
      <c r="G31" s="133"/>
      <c r="H31" s="122">
        <v>0.5</v>
      </c>
      <c r="I31" s="122">
        <v>2</v>
      </c>
      <c r="J31" s="122">
        <f>F29*H31</f>
        <v>5.85</v>
      </c>
      <c r="K31" s="151"/>
      <c r="M31" s="201"/>
      <c r="N31" s="199"/>
      <c r="O31" s="124"/>
      <c r="P31" s="199"/>
      <c r="Q31" s="124"/>
      <c r="R31" s="200"/>
      <c r="S31" s="9"/>
      <c r="T31" s="9"/>
      <c r="U31" s="9"/>
      <c r="V31" s="9"/>
      <c r="W31" s="9"/>
      <c r="X31" s="9"/>
      <c r="Y31" s="9"/>
      <c r="Z31" s="9"/>
      <c r="AA31" s="9"/>
      <c r="AB31" s="9"/>
      <c r="AC31" s="9"/>
      <c r="AD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row>
    <row r="32" spans="1:147">
      <c r="B32" s="163"/>
      <c r="C32" s="161"/>
      <c r="D32" s="161"/>
      <c r="E32" s="161"/>
      <c r="F32" s="122"/>
      <c r="G32" s="133"/>
      <c r="H32" s="126">
        <v>0.9</v>
      </c>
      <c r="I32" s="122">
        <v>3</v>
      </c>
      <c r="J32" s="122">
        <f>F29*H32</f>
        <v>10.53</v>
      </c>
      <c r="K32" s="151"/>
      <c r="M32" s="201"/>
      <c r="N32" s="199"/>
      <c r="O32" s="124"/>
      <c r="P32" s="199"/>
      <c r="Q32" s="124"/>
      <c r="R32" s="200"/>
      <c r="S32" s="9"/>
      <c r="T32" s="9"/>
      <c r="U32" s="9"/>
      <c r="V32" s="9"/>
      <c r="W32" s="9"/>
      <c r="X32" s="9"/>
      <c r="Y32" s="9"/>
      <c r="Z32" s="9"/>
      <c r="AA32" s="9"/>
      <c r="AB32" s="9"/>
      <c r="AC32" s="9"/>
      <c r="AD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row>
    <row r="33" spans="1:147">
      <c r="B33" s="163"/>
      <c r="C33" s="161"/>
      <c r="D33" s="161"/>
      <c r="E33" s="161"/>
      <c r="F33" s="122"/>
      <c r="G33" s="134"/>
      <c r="H33" s="122">
        <v>1</v>
      </c>
      <c r="I33" s="122">
        <v>4</v>
      </c>
      <c r="J33" s="122">
        <f>F29*H33</f>
        <v>11.7</v>
      </c>
      <c r="K33" s="151"/>
      <c r="M33" s="201"/>
      <c r="N33" s="199"/>
      <c r="O33" s="124"/>
      <c r="P33" s="199"/>
      <c r="Q33" s="124"/>
      <c r="R33" s="200"/>
      <c r="S33" s="9"/>
      <c r="T33" s="9"/>
      <c r="U33" s="9"/>
      <c r="V33" s="9"/>
      <c r="W33" s="9"/>
      <c r="X33" s="9"/>
      <c r="Y33" s="9"/>
      <c r="Z33" s="9"/>
      <c r="AA33" s="9"/>
      <c r="AB33" s="9"/>
      <c r="AC33" s="9"/>
      <c r="AD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row>
    <row r="34" spans="1:147">
      <c r="B34" s="163"/>
      <c r="C34" s="161" t="s">
        <v>194</v>
      </c>
      <c r="D34" s="161" t="s">
        <v>112</v>
      </c>
      <c r="E34" s="161">
        <v>0.1</v>
      </c>
      <c r="F34" s="122">
        <f>E34*E19*100</f>
        <v>3.9000000000000008</v>
      </c>
      <c r="G34" s="135">
        <f>Scoring!K60</f>
        <v>0</v>
      </c>
      <c r="H34" s="124">
        <v>0</v>
      </c>
      <c r="I34" s="124">
        <v>0</v>
      </c>
      <c r="J34" s="122">
        <f>F34*H34</f>
        <v>0</v>
      </c>
      <c r="K34" s="151">
        <f>VLOOKUP(G34, I34:J37, 2)</f>
        <v>0</v>
      </c>
      <c r="M34" s="201">
        <v>1</v>
      </c>
      <c r="N34" s="199">
        <f>M34*F34</f>
        <v>3.9000000000000008</v>
      </c>
      <c r="O34" s="124"/>
      <c r="P34" s="199"/>
      <c r="Q34" s="124"/>
      <c r="R34" s="200"/>
      <c r="S34" s="9"/>
      <c r="T34" s="9"/>
      <c r="U34" s="9"/>
      <c r="V34" s="9"/>
      <c r="W34" s="9"/>
      <c r="X34" s="9"/>
      <c r="Y34" s="9"/>
      <c r="Z34" s="9"/>
      <c r="AA34" s="9"/>
      <c r="AB34" s="9"/>
      <c r="AC34" s="9"/>
      <c r="AD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row>
    <row r="35" spans="1:147">
      <c r="B35" s="163"/>
      <c r="C35" s="161"/>
      <c r="D35" s="161"/>
      <c r="E35" s="161"/>
      <c r="F35" s="122"/>
      <c r="G35" s="133"/>
      <c r="H35" s="124">
        <v>0.2</v>
      </c>
      <c r="I35" s="124">
        <v>1</v>
      </c>
      <c r="J35" s="122">
        <f>F34*H35</f>
        <v>0.78000000000000025</v>
      </c>
      <c r="K35" s="151"/>
      <c r="M35" s="201"/>
      <c r="N35" s="199"/>
      <c r="O35" s="124"/>
      <c r="P35" s="199"/>
      <c r="Q35" s="124"/>
      <c r="R35" s="200"/>
      <c r="S35" s="9"/>
      <c r="T35" s="9"/>
      <c r="U35" s="9"/>
      <c r="V35" s="9"/>
      <c r="W35" s="9"/>
      <c r="X35" s="9"/>
      <c r="Y35" s="9"/>
      <c r="Z35" s="9"/>
      <c r="AA35" s="9"/>
      <c r="AB35" s="9"/>
      <c r="AC35" s="9"/>
      <c r="AD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row>
    <row r="36" spans="1:147">
      <c r="B36" s="163"/>
      <c r="C36" s="161"/>
      <c r="D36" s="161"/>
      <c r="E36" s="161"/>
      <c r="F36" s="122"/>
      <c r="G36" s="133"/>
      <c r="H36" s="124">
        <v>0.7</v>
      </c>
      <c r="I36" s="124">
        <v>2</v>
      </c>
      <c r="J36" s="122">
        <f>F34*H36</f>
        <v>2.7300000000000004</v>
      </c>
      <c r="K36" s="151"/>
      <c r="M36" s="201"/>
      <c r="N36" s="199"/>
      <c r="O36" s="124"/>
      <c r="P36" s="199"/>
      <c r="Q36" s="124"/>
      <c r="R36" s="200"/>
      <c r="S36" s="9"/>
      <c r="T36" s="9"/>
      <c r="U36" s="9"/>
      <c r="V36" s="9"/>
      <c r="W36" s="9"/>
      <c r="X36" s="9"/>
      <c r="Y36" s="9"/>
      <c r="Z36" s="9"/>
      <c r="AA36" s="9"/>
      <c r="AB36" s="9"/>
      <c r="AC36" s="9"/>
      <c r="AD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row>
    <row r="37" spans="1:147">
      <c r="B37" s="163"/>
      <c r="C37" s="161"/>
      <c r="D37" s="161"/>
      <c r="E37" s="161"/>
      <c r="F37" s="122"/>
      <c r="G37" s="133"/>
      <c r="H37" s="124">
        <v>1</v>
      </c>
      <c r="I37" s="124">
        <v>3</v>
      </c>
      <c r="J37" s="122">
        <f>F34*H37</f>
        <v>3.9000000000000008</v>
      </c>
      <c r="K37" s="151"/>
      <c r="M37" s="201"/>
      <c r="N37" s="199"/>
      <c r="O37" s="124"/>
      <c r="P37" s="199"/>
      <c r="Q37" s="124"/>
      <c r="R37" s="200"/>
      <c r="S37" s="9"/>
      <c r="T37" s="9"/>
      <c r="U37" s="9"/>
      <c r="V37" s="9"/>
      <c r="W37" s="9"/>
      <c r="X37" s="9"/>
      <c r="Y37" s="9"/>
      <c r="Z37" s="9"/>
      <c r="AA37" s="9"/>
      <c r="AB37" s="9"/>
      <c r="AC37" s="9"/>
      <c r="AD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row>
    <row r="38" spans="1:147" s="128" customFormat="1">
      <c r="A38" s="9"/>
      <c r="B38" s="166">
        <v>31.3</v>
      </c>
      <c r="C38" s="167" t="s">
        <v>1</v>
      </c>
      <c r="D38" s="168"/>
      <c r="E38" s="167">
        <v>0.2</v>
      </c>
      <c r="F38" s="168"/>
      <c r="G38" s="167"/>
      <c r="H38" s="168"/>
      <c r="I38" s="168"/>
      <c r="J38" s="168"/>
      <c r="K38" s="169"/>
      <c r="L38" s="9"/>
      <c r="M38" s="170"/>
      <c r="N38" s="168"/>
      <c r="O38" s="168"/>
      <c r="P38" s="168"/>
      <c r="Q38" s="168"/>
      <c r="R38" s="169"/>
      <c r="S38" s="9"/>
      <c r="T38" s="9"/>
      <c r="U38" s="9"/>
      <c r="V38" s="9"/>
      <c r="W38" s="9"/>
      <c r="X38" s="9"/>
      <c r="Y38" s="9"/>
      <c r="Z38" s="9"/>
      <c r="AA38" s="9"/>
      <c r="AB38" s="9"/>
      <c r="AC38" s="9"/>
      <c r="AD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row>
    <row r="39" spans="1:147">
      <c r="B39" s="170"/>
      <c r="C39" s="168" t="s">
        <v>195</v>
      </c>
      <c r="D39" s="168" t="s">
        <v>196</v>
      </c>
      <c r="E39" s="168">
        <v>0.15</v>
      </c>
      <c r="F39" s="122">
        <f>E39*E38*100</f>
        <v>3</v>
      </c>
      <c r="G39" s="135">
        <f>Scoring!K70</f>
        <v>0</v>
      </c>
      <c r="H39" s="122">
        <v>0</v>
      </c>
      <c r="I39" s="122">
        <v>0</v>
      </c>
      <c r="J39" s="122">
        <f>F39*H39</f>
        <v>0</v>
      </c>
      <c r="K39" s="151">
        <f>VLOOKUP(G39, I39:J42, 2)</f>
        <v>0</v>
      </c>
      <c r="M39" s="201"/>
      <c r="N39" s="199"/>
      <c r="O39" s="124">
        <v>0.4</v>
      </c>
      <c r="P39" s="199">
        <f>O39*F39</f>
        <v>1.2000000000000002</v>
      </c>
      <c r="Q39" s="124">
        <v>0.6</v>
      </c>
      <c r="R39" s="200">
        <f>Q39*F39</f>
        <v>1.7999999999999998</v>
      </c>
      <c r="S39" s="9"/>
      <c r="T39" s="9"/>
      <c r="U39" s="9"/>
      <c r="V39" s="9"/>
      <c r="W39" s="9"/>
      <c r="X39" s="9"/>
      <c r="Y39" s="9"/>
      <c r="Z39" s="9"/>
      <c r="AA39" s="9"/>
      <c r="AB39" s="9"/>
      <c r="AC39" s="9"/>
      <c r="AD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row>
    <row r="40" spans="1:147">
      <c r="B40" s="170"/>
      <c r="C40" s="168"/>
      <c r="D40" s="168"/>
      <c r="E40" s="168"/>
      <c r="F40" s="122"/>
      <c r="G40" s="133"/>
      <c r="H40" s="122">
        <v>0.5</v>
      </c>
      <c r="I40" s="122">
        <v>1</v>
      </c>
      <c r="J40" s="122">
        <f>F39*H40</f>
        <v>1.5</v>
      </c>
      <c r="K40" s="151"/>
      <c r="M40" s="201"/>
      <c r="N40" s="199"/>
      <c r="O40" s="124"/>
      <c r="P40" s="199"/>
      <c r="Q40" s="124"/>
      <c r="R40" s="200"/>
      <c r="S40" s="9"/>
      <c r="T40" s="9"/>
      <c r="U40" s="9"/>
      <c r="V40" s="9"/>
      <c r="W40" s="9"/>
      <c r="X40" s="9"/>
      <c r="Y40" s="9"/>
      <c r="Z40" s="9"/>
      <c r="AA40" s="9"/>
      <c r="AB40" s="9"/>
      <c r="AC40" s="9"/>
      <c r="AD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row>
    <row r="41" spans="1:147">
      <c r="B41" s="170"/>
      <c r="C41" s="168"/>
      <c r="D41" s="168"/>
      <c r="E41" s="168"/>
      <c r="F41" s="122"/>
      <c r="G41" s="133"/>
      <c r="H41" s="122">
        <v>0.75</v>
      </c>
      <c r="I41" s="122">
        <v>2</v>
      </c>
      <c r="J41" s="122">
        <f>F39*H41</f>
        <v>2.25</v>
      </c>
      <c r="K41" s="151"/>
      <c r="M41" s="201"/>
      <c r="N41" s="199"/>
      <c r="O41" s="124"/>
      <c r="P41" s="199"/>
      <c r="Q41" s="124"/>
      <c r="R41" s="200"/>
      <c r="S41" s="9"/>
      <c r="T41" s="9"/>
      <c r="U41" s="9"/>
      <c r="V41" s="9"/>
      <c r="W41" s="9"/>
      <c r="X41" s="9"/>
      <c r="Y41" s="9"/>
      <c r="Z41" s="9"/>
      <c r="AA41" s="9"/>
      <c r="AB41" s="9"/>
      <c r="AC41" s="9"/>
      <c r="AD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row>
    <row r="42" spans="1:147">
      <c r="B42" s="170"/>
      <c r="C42" s="168"/>
      <c r="D42" s="168"/>
      <c r="E42" s="168"/>
      <c r="F42" s="122"/>
      <c r="G42" s="133"/>
      <c r="H42" s="122">
        <v>1</v>
      </c>
      <c r="I42" s="122">
        <v>3</v>
      </c>
      <c r="J42" s="122">
        <f>F39*H42</f>
        <v>3</v>
      </c>
      <c r="K42" s="151"/>
      <c r="M42" s="201"/>
      <c r="N42" s="199"/>
      <c r="O42" s="124"/>
      <c r="P42" s="199"/>
      <c r="Q42" s="124"/>
      <c r="R42" s="200"/>
      <c r="S42" s="9"/>
      <c r="T42" s="9"/>
      <c r="U42" s="9"/>
      <c r="V42" s="9"/>
      <c r="W42" s="9"/>
      <c r="X42" s="9"/>
      <c r="Y42" s="9"/>
      <c r="Z42" s="9"/>
      <c r="AA42" s="9"/>
      <c r="AB42" s="9"/>
      <c r="AC42" s="9"/>
      <c r="AD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row>
    <row r="43" spans="1:147">
      <c r="B43" s="170"/>
      <c r="C43" s="168" t="s">
        <v>197</v>
      </c>
      <c r="D43" s="168" t="s">
        <v>99</v>
      </c>
      <c r="E43" s="168">
        <v>0.25</v>
      </c>
      <c r="F43" s="122">
        <f>E43*E38*100</f>
        <v>5</v>
      </c>
      <c r="G43" s="135">
        <f>Scoring!K78</f>
        <v>0</v>
      </c>
      <c r="H43" s="122">
        <v>0</v>
      </c>
      <c r="I43" s="122">
        <v>0</v>
      </c>
      <c r="J43" s="122">
        <f>F43*H43</f>
        <v>0</v>
      </c>
      <c r="K43" s="151">
        <f>VLOOKUP(G43, I43:J45, 2)</f>
        <v>0</v>
      </c>
      <c r="M43" s="201">
        <v>0.5</v>
      </c>
      <c r="N43" s="199">
        <f>M43*F43</f>
        <v>2.5</v>
      </c>
      <c r="O43" s="124"/>
      <c r="P43" s="199"/>
      <c r="Q43" s="124">
        <v>0.5</v>
      </c>
      <c r="R43" s="200">
        <f>Q43*F43</f>
        <v>2.5</v>
      </c>
      <c r="S43" s="9"/>
      <c r="T43" s="9"/>
      <c r="U43" s="9"/>
      <c r="V43" s="9"/>
      <c r="W43" s="9"/>
      <c r="X43" s="9"/>
      <c r="Y43" s="9"/>
      <c r="Z43" s="9"/>
      <c r="AA43" s="9"/>
      <c r="AB43" s="9"/>
      <c r="AC43" s="9"/>
      <c r="AD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row>
    <row r="44" spans="1:147">
      <c r="B44" s="170"/>
      <c r="C44" s="168"/>
      <c r="D44" s="168"/>
      <c r="E44" s="168"/>
      <c r="F44" s="122"/>
      <c r="G44" s="133"/>
      <c r="H44" s="122">
        <v>0.6</v>
      </c>
      <c r="I44" s="122">
        <v>1</v>
      </c>
      <c r="J44" s="122">
        <f>F43*H44</f>
        <v>3</v>
      </c>
      <c r="K44" s="151"/>
      <c r="M44" s="201"/>
      <c r="N44" s="199"/>
      <c r="O44" s="124"/>
      <c r="P44" s="199"/>
      <c r="Q44" s="124"/>
      <c r="R44" s="200"/>
      <c r="S44" s="9"/>
      <c r="T44" s="9"/>
      <c r="U44" s="9"/>
      <c r="V44" s="9"/>
      <c r="W44" s="9"/>
      <c r="X44" s="9"/>
      <c r="Y44" s="9"/>
      <c r="Z44" s="9"/>
      <c r="AA44" s="9"/>
      <c r="AB44" s="9"/>
      <c r="AC44" s="9"/>
      <c r="AD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row>
    <row r="45" spans="1:147">
      <c r="B45" s="170"/>
      <c r="C45" s="168"/>
      <c r="D45" s="168"/>
      <c r="E45" s="168"/>
      <c r="F45" s="122"/>
      <c r="G45" s="122"/>
      <c r="H45" s="122">
        <v>1</v>
      </c>
      <c r="I45" s="122">
        <v>2</v>
      </c>
      <c r="J45" s="122">
        <f>F43*H45</f>
        <v>5</v>
      </c>
      <c r="K45" s="151"/>
      <c r="M45" s="201"/>
      <c r="N45" s="199"/>
      <c r="O45" s="124"/>
      <c r="P45" s="199"/>
      <c r="Q45" s="124"/>
      <c r="R45" s="200"/>
      <c r="S45" s="9"/>
      <c r="T45" s="9"/>
      <c r="U45" s="9"/>
      <c r="V45" s="9"/>
      <c r="W45" s="9"/>
      <c r="X45" s="9"/>
      <c r="Y45" s="9"/>
      <c r="Z45" s="9"/>
      <c r="AA45" s="9"/>
      <c r="AB45" s="9"/>
      <c r="AC45" s="9"/>
      <c r="AD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row>
    <row r="46" spans="1:147">
      <c r="B46" s="170"/>
      <c r="C46" s="168" t="s">
        <v>198</v>
      </c>
      <c r="D46" s="168" t="s">
        <v>6</v>
      </c>
      <c r="E46" s="168">
        <v>0.35</v>
      </c>
      <c r="F46" s="122">
        <f>E46*E38*100</f>
        <v>6.9999999999999991</v>
      </c>
      <c r="G46" s="135">
        <f>Scoring!K85</f>
        <v>0</v>
      </c>
      <c r="H46" s="122">
        <v>0</v>
      </c>
      <c r="I46" s="122">
        <v>0</v>
      </c>
      <c r="J46" s="122">
        <f>F46*H46</f>
        <v>0</v>
      </c>
      <c r="K46" s="151">
        <f>VLOOKUP(G46, I46:J49, 2)</f>
        <v>0</v>
      </c>
      <c r="M46" s="201">
        <v>0.7</v>
      </c>
      <c r="N46" s="199">
        <f>M46*F46</f>
        <v>4.8999999999999995</v>
      </c>
      <c r="O46" s="124">
        <v>0.3</v>
      </c>
      <c r="P46" s="199">
        <f>O46*F46</f>
        <v>2.0999999999999996</v>
      </c>
      <c r="Q46" s="124"/>
      <c r="R46" s="200"/>
      <c r="S46" s="9"/>
      <c r="T46" s="9"/>
      <c r="U46" s="9"/>
      <c r="V46" s="9"/>
      <c r="W46" s="9"/>
      <c r="X46" s="9"/>
      <c r="Y46" s="9"/>
      <c r="Z46" s="9"/>
      <c r="AA46" s="9"/>
      <c r="AB46" s="9"/>
      <c r="AC46" s="9"/>
      <c r="AD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row>
    <row r="47" spans="1:147">
      <c r="B47" s="170"/>
      <c r="C47" s="168"/>
      <c r="D47" s="168"/>
      <c r="E47" s="168"/>
      <c r="F47" s="122"/>
      <c r="G47" s="133"/>
      <c r="H47" s="122">
        <v>0.3</v>
      </c>
      <c r="I47" s="122">
        <v>1</v>
      </c>
      <c r="J47" s="122">
        <f>F46*H47</f>
        <v>2.0999999999999996</v>
      </c>
      <c r="K47" s="151"/>
      <c r="M47" s="201"/>
      <c r="N47" s="199"/>
      <c r="O47" s="124"/>
      <c r="P47" s="199"/>
      <c r="Q47" s="124"/>
      <c r="R47" s="200"/>
      <c r="S47" s="9"/>
      <c r="T47" s="9"/>
      <c r="U47" s="9"/>
      <c r="V47" s="9"/>
      <c r="W47" s="9"/>
      <c r="X47" s="9"/>
      <c r="Y47" s="9"/>
      <c r="Z47" s="9"/>
      <c r="AA47" s="9"/>
      <c r="AB47" s="9"/>
      <c r="AC47" s="9"/>
      <c r="AD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row>
    <row r="48" spans="1:147">
      <c r="B48" s="170"/>
      <c r="C48" s="168"/>
      <c r="D48" s="168"/>
      <c r="E48" s="168"/>
      <c r="F48" s="122"/>
      <c r="G48" s="133"/>
      <c r="H48" s="122">
        <v>0.8</v>
      </c>
      <c r="I48" s="122">
        <v>2</v>
      </c>
      <c r="J48" s="122">
        <f>F46*H48</f>
        <v>5.6</v>
      </c>
      <c r="K48" s="151"/>
      <c r="M48" s="201"/>
      <c r="N48" s="199"/>
      <c r="O48" s="124"/>
      <c r="P48" s="199"/>
      <c r="Q48" s="124"/>
      <c r="R48" s="200"/>
      <c r="S48" s="9"/>
      <c r="T48" s="9"/>
      <c r="U48" s="9"/>
      <c r="V48" s="9"/>
      <c r="W48" s="9"/>
      <c r="X48" s="9"/>
      <c r="Y48" s="9"/>
      <c r="Z48" s="9"/>
      <c r="AA48" s="9"/>
      <c r="AB48" s="9"/>
      <c r="AC48" s="9"/>
      <c r="AD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row>
    <row r="49" spans="1:147">
      <c r="B49" s="170"/>
      <c r="C49" s="168"/>
      <c r="D49" s="168"/>
      <c r="E49" s="168"/>
      <c r="F49" s="122"/>
      <c r="G49" s="133"/>
      <c r="H49" s="122">
        <v>1</v>
      </c>
      <c r="I49" s="122">
        <v>3</v>
      </c>
      <c r="J49" s="122">
        <f>F46*H49</f>
        <v>6.9999999999999991</v>
      </c>
      <c r="K49" s="151"/>
      <c r="M49" s="201"/>
      <c r="N49" s="199"/>
      <c r="O49" s="124"/>
      <c r="P49" s="199"/>
      <c r="Q49" s="124"/>
      <c r="R49" s="200"/>
      <c r="S49" s="9"/>
      <c r="T49" s="9"/>
      <c r="U49" s="9"/>
      <c r="V49" s="9"/>
      <c r="W49" s="9"/>
      <c r="X49" s="9"/>
      <c r="Y49" s="9"/>
      <c r="Z49" s="9"/>
      <c r="AA49" s="9"/>
      <c r="AB49" s="9"/>
      <c r="AC49" s="9"/>
      <c r="AD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row>
    <row r="50" spans="1:147">
      <c r="B50" s="170"/>
      <c r="C50" s="168" t="s">
        <v>199</v>
      </c>
      <c r="D50" s="168" t="s">
        <v>7</v>
      </c>
      <c r="E50" s="168">
        <v>0.25</v>
      </c>
      <c r="F50" s="122">
        <f>E50*E38*100</f>
        <v>5</v>
      </c>
      <c r="G50" s="135">
        <f>Scoring!K97</f>
        <v>0</v>
      </c>
      <c r="H50" s="122">
        <v>0</v>
      </c>
      <c r="I50" s="122">
        <v>0</v>
      </c>
      <c r="J50" s="122">
        <f>F50*H50</f>
        <v>0</v>
      </c>
      <c r="K50" s="151">
        <f>VLOOKUP(G50, I50:J52, 2)</f>
        <v>0</v>
      </c>
      <c r="M50" s="201">
        <v>0.8</v>
      </c>
      <c r="N50" s="199">
        <f>M50*F50</f>
        <v>4</v>
      </c>
      <c r="O50" s="124">
        <v>0.2</v>
      </c>
      <c r="P50" s="199">
        <f>O50*F50</f>
        <v>1</v>
      </c>
      <c r="Q50" s="124"/>
      <c r="R50" s="200"/>
      <c r="S50" s="9"/>
      <c r="T50" s="9"/>
      <c r="U50" s="9"/>
      <c r="V50" s="9"/>
      <c r="W50" s="9"/>
      <c r="X50" s="9"/>
      <c r="Y50" s="9"/>
      <c r="Z50" s="9"/>
      <c r="AA50" s="9"/>
      <c r="AB50" s="9"/>
      <c r="AC50" s="9"/>
      <c r="AD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row>
    <row r="51" spans="1:147">
      <c r="B51" s="170"/>
      <c r="C51" s="168"/>
      <c r="D51" s="168"/>
      <c r="E51" s="168"/>
      <c r="F51" s="122"/>
      <c r="G51" s="133"/>
      <c r="H51" s="122">
        <v>0.5</v>
      </c>
      <c r="I51" s="122">
        <v>1</v>
      </c>
      <c r="J51" s="122">
        <f>F50*H51</f>
        <v>2.5</v>
      </c>
      <c r="K51" s="151"/>
      <c r="M51" s="201"/>
      <c r="N51" s="199"/>
      <c r="O51" s="124"/>
      <c r="P51" s="199"/>
      <c r="Q51" s="124"/>
      <c r="R51" s="200"/>
      <c r="S51" s="9"/>
      <c r="T51" s="9"/>
      <c r="U51" s="9"/>
      <c r="V51" s="9"/>
      <c r="W51" s="9"/>
      <c r="X51" s="9"/>
      <c r="Y51" s="9"/>
      <c r="Z51" s="9"/>
      <c r="AA51" s="9"/>
      <c r="AB51" s="9"/>
      <c r="AC51" s="9"/>
      <c r="AD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c r="EO51" s="9"/>
      <c r="EP51" s="9"/>
      <c r="EQ51" s="9"/>
    </row>
    <row r="52" spans="1:147">
      <c r="B52" s="170"/>
      <c r="C52" s="168"/>
      <c r="D52" s="168"/>
      <c r="E52" s="168"/>
      <c r="F52" s="122"/>
      <c r="G52" s="133"/>
      <c r="H52" s="122">
        <v>1</v>
      </c>
      <c r="I52" s="122">
        <v>2</v>
      </c>
      <c r="J52" s="122">
        <f>F50*H52</f>
        <v>5</v>
      </c>
      <c r="K52" s="151"/>
      <c r="M52" s="201"/>
      <c r="N52" s="199"/>
      <c r="O52" s="124"/>
      <c r="P52" s="199"/>
      <c r="Q52" s="124"/>
      <c r="R52" s="200"/>
      <c r="S52" s="9"/>
      <c r="T52" s="9"/>
      <c r="U52" s="9"/>
      <c r="V52" s="9"/>
      <c r="W52" s="9"/>
      <c r="X52" s="9"/>
      <c r="Y52" s="9"/>
      <c r="Z52" s="9"/>
      <c r="AA52" s="9"/>
      <c r="AB52" s="9"/>
      <c r="AC52" s="9"/>
      <c r="AD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row>
    <row r="53" spans="1:147" s="136" customFormat="1">
      <c r="A53" s="9"/>
      <c r="B53" s="171">
        <v>31.4</v>
      </c>
      <c r="C53" s="172" t="s">
        <v>2</v>
      </c>
      <c r="D53" s="172"/>
      <c r="E53" s="172">
        <v>7.0000000000000007E-2</v>
      </c>
      <c r="F53" s="173"/>
      <c r="G53" s="172"/>
      <c r="H53" s="173"/>
      <c r="I53" s="173"/>
      <c r="J53" s="173"/>
      <c r="K53" s="174"/>
      <c r="L53" s="9"/>
      <c r="M53" s="175"/>
      <c r="N53" s="173"/>
      <c r="O53" s="173"/>
      <c r="P53" s="173"/>
      <c r="Q53" s="173"/>
      <c r="R53" s="174"/>
      <c r="S53" s="9"/>
      <c r="T53" s="9"/>
      <c r="U53" s="9"/>
      <c r="V53" s="9"/>
      <c r="W53" s="9"/>
      <c r="X53" s="9"/>
      <c r="Y53" s="9"/>
      <c r="Z53" s="9"/>
      <c r="AA53" s="9"/>
      <c r="AB53" s="9"/>
      <c r="AC53" s="9"/>
      <c r="AD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row>
    <row r="54" spans="1:147">
      <c r="B54" s="175"/>
      <c r="C54" s="173" t="s">
        <v>200</v>
      </c>
      <c r="D54" s="173" t="s">
        <v>2</v>
      </c>
      <c r="E54" s="173">
        <v>0.5</v>
      </c>
      <c r="F54" s="122">
        <f>E54*E53*100</f>
        <v>3.5000000000000004</v>
      </c>
      <c r="G54" s="135">
        <f>Scoring!K103</f>
        <v>0</v>
      </c>
      <c r="H54" s="122">
        <v>0</v>
      </c>
      <c r="I54" s="122">
        <v>0</v>
      </c>
      <c r="J54" s="122">
        <f>F54*H54</f>
        <v>0</v>
      </c>
      <c r="K54" s="151">
        <f>MIN(100%,G54/I55)*F54</f>
        <v>0</v>
      </c>
      <c r="M54" s="201">
        <v>0.1</v>
      </c>
      <c r="N54" s="199">
        <f>M54*F54</f>
        <v>0.35000000000000009</v>
      </c>
      <c r="O54" s="124">
        <v>0.8</v>
      </c>
      <c r="P54" s="199">
        <f>O54*F54</f>
        <v>2.8000000000000007</v>
      </c>
      <c r="Q54" s="124">
        <v>0.1</v>
      </c>
      <c r="R54" s="200">
        <f>Q54*F54</f>
        <v>0.35000000000000009</v>
      </c>
      <c r="S54" s="9"/>
      <c r="T54" s="9"/>
      <c r="U54" s="9"/>
      <c r="V54" s="9"/>
      <c r="W54" s="9"/>
      <c r="X54" s="9"/>
      <c r="Y54" s="9"/>
      <c r="Z54" s="9"/>
      <c r="AA54" s="9"/>
      <c r="AB54" s="9"/>
      <c r="AC54" s="9"/>
      <c r="AD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row>
    <row r="55" spans="1:147">
      <c r="B55" s="175"/>
      <c r="C55" s="173"/>
      <c r="D55" s="173"/>
      <c r="E55" s="173"/>
      <c r="F55" s="122"/>
      <c r="G55" s="133"/>
      <c r="H55" s="122">
        <v>1</v>
      </c>
      <c r="I55" s="122">
        <v>100</v>
      </c>
      <c r="J55" s="122">
        <f>F54*H55</f>
        <v>3.5000000000000004</v>
      </c>
      <c r="K55" s="151"/>
      <c r="M55" s="201"/>
      <c r="N55" s="199"/>
      <c r="O55" s="124"/>
      <c r="P55" s="199"/>
      <c r="Q55" s="124"/>
      <c r="R55" s="200"/>
      <c r="S55" s="9"/>
      <c r="T55" s="9"/>
      <c r="U55" s="9"/>
      <c r="V55" s="9"/>
      <c r="W55" s="9"/>
      <c r="X55" s="9"/>
      <c r="Y55" s="9"/>
      <c r="Z55" s="9"/>
      <c r="AA55" s="9"/>
      <c r="AB55" s="9"/>
      <c r="AC55" s="9"/>
      <c r="AD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row>
    <row r="56" spans="1:147">
      <c r="B56" s="175"/>
      <c r="C56" s="173" t="s">
        <v>201</v>
      </c>
      <c r="D56" s="173" t="s">
        <v>8</v>
      </c>
      <c r="E56" s="173">
        <v>0.5</v>
      </c>
      <c r="F56" s="122">
        <f>E56*E53*100</f>
        <v>3.5000000000000004</v>
      </c>
      <c r="G56" s="135">
        <f>Scoring!K109</f>
        <v>0</v>
      </c>
      <c r="H56" s="122">
        <v>0</v>
      </c>
      <c r="I56" s="122">
        <v>0</v>
      </c>
      <c r="J56" s="122">
        <f>F56*H56</f>
        <v>0</v>
      </c>
      <c r="K56" s="151">
        <f>VLOOKUP(G56, I56:J59, 2)</f>
        <v>0</v>
      </c>
      <c r="M56" s="201"/>
      <c r="N56" s="199"/>
      <c r="O56" s="124">
        <v>0.3</v>
      </c>
      <c r="P56" s="199">
        <f>O56*F56</f>
        <v>1.05</v>
      </c>
      <c r="Q56" s="124">
        <v>0.7</v>
      </c>
      <c r="R56" s="200">
        <f>Q56*F56</f>
        <v>2.4500000000000002</v>
      </c>
      <c r="S56" s="9"/>
      <c r="T56" s="9"/>
      <c r="U56" s="9"/>
      <c r="V56" s="9"/>
      <c r="W56" s="9"/>
      <c r="X56" s="9"/>
      <c r="Y56" s="9"/>
      <c r="Z56" s="9"/>
      <c r="AA56" s="9"/>
      <c r="AB56" s="9"/>
      <c r="AC56" s="9"/>
      <c r="AD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row>
    <row r="57" spans="1:147">
      <c r="B57" s="175"/>
      <c r="C57" s="173"/>
      <c r="D57" s="173"/>
      <c r="E57" s="173"/>
      <c r="F57" s="122"/>
      <c r="G57" s="133"/>
      <c r="H57" s="122">
        <v>0.2</v>
      </c>
      <c r="I57" s="122">
        <v>1</v>
      </c>
      <c r="J57" s="122">
        <f>F56*H57</f>
        <v>0.70000000000000018</v>
      </c>
      <c r="K57" s="151"/>
      <c r="M57" s="201"/>
      <c r="N57" s="199"/>
      <c r="O57" s="124"/>
      <c r="P57" s="199"/>
      <c r="Q57" s="124"/>
      <c r="R57" s="200"/>
      <c r="S57" s="9"/>
      <c r="T57" s="9"/>
      <c r="U57" s="9"/>
      <c r="V57" s="9"/>
      <c r="W57" s="9"/>
      <c r="X57" s="9"/>
      <c r="Y57" s="9"/>
      <c r="Z57" s="9"/>
      <c r="AA57" s="9"/>
      <c r="AB57" s="9"/>
      <c r="AC57" s="9"/>
      <c r="AD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row>
    <row r="58" spans="1:147">
      <c r="B58" s="175"/>
      <c r="C58" s="173"/>
      <c r="D58" s="173"/>
      <c r="E58" s="173"/>
      <c r="F58" s="122"/>
      <c r="G58" s="133"/>
      <c r="H58" s="122">
        <v>0.7</v>
      </c>
      <c r="I58" s="122">
        <v>2</v>
      </c>
      <c r="J58" s="122">
        <f>F56*H58</f>
        <v>2.4500000000000002</v>
      </c>
      <c r="K58" s="151"/>
      <c r="M58" s="201"/>
      <c r="N58" s="199"/>
      <c r="O58" s="124"/>
      <c r="P58" s="199"/>
      <c r="Q58" s="124"/>
      <c r="R58" s="200"/>
      <c r="S58" s="9"/>
      <c r="T58" s="9"/>
      <c r="U58" s="9"/>
      <c r="V58" s="9"/>
      <c r="W58" s="9"/>
      <c r="X58" s="9"/>
      <c r="Y58" s="9"/>
      <c r="Z58" s="9"/>
      <c r="AA58" s="9"/>
      <c r="AB58" s="9"/>
      <c r="AC58" s="9"/>
      <c r="AD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row>
    <row r="59" spans="1:147">
      <c r="B59" s="175"/>
      <c r="C59" s="173"/>
      <c r="D59" s="173"/>
      <c r="E59" s="173"/>
      <c r="F59" s="122"/>
      <c r="G59" s="133"/>
      <c r="H59" s="122">
        <v>1</v>
      </c>
      <c r="I59" s="122">
        <v>3</v>
      </c>
      <c r="J59" s="122">
        <f>F56*H59</f>
        <v>3.5000000000000004</v>
      </c>
      <c r="K59" s="151"/>
      <c r="M59" s="201"/>
      <c r="N59" s="199"/>
      <c r="O59" s="124"/>
      <c r="P59" s="199"/>
      <c r="Q59" s="124"/>
      <c r="R59" s="200"/>
      <c r="S59" s="9"/>
      <c r="T59" s="9"/>
      <c r="U59" s="9"/>
      <c r="V59" s="9"/>
      <c r="W59" s="9"/>
      <c r="X59" s="9"/>
      <c r="Y59" s="9"/>
      <c r="Z59" s="9"/>
      <c r="AA59" s="9"/>
      <c r="AB59" s="9"/>
      <c r="AC59" s="9"/>
      <c r="AD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row>
    <row r="60" spans="1:147" s="138" customFormat="1" ht="15">
      <c r="A60" s="139"/>
      <c r="B60" s="176">
        <v>31.5</v>
      </c>
      <c r="C60" s="177" t="s">
        <v>202</v>
      </c>
      <c r="D60" s="177"/>
      <c r="E60" s="177">
        <v>0.08</v>
      </c>
      <c r="F60" s="177"/>
      <c r="G60" s="177"/>
      <c r="H60" s="177"/>
      <c r="I60" s="177"/>
      <c r="J60" s="177"/>
      <c r="K60" s="178"/>
      <c r="L60" s="139"/>
      <c r="M60" s="176"/>
      <c r="N60" s="177"/>
      <c r="O60" s="177"/>
      <c r="P60" s="177"/>
      <c r="Q60" s="177"/>
      <c r="R60" s="178"/>
      <c r="S60" s="139"/>
      <c r="T60" s="139"/>
      <c r="U60" s="139"/>
      <c r="V60" s="139"/>
      <c r="W60" s="139"/>
      <c r="X60" s="139"/>
      <c r="Y60" s="139"/>
      <c r="Z60" s="139"/>
      <c r="AA60" s="139"/>
      <c r="AB60" s="139"/>
      <c r="AC60" s="139"/>
      <c r="AD60" s="139"/>
    </row>
    <row r="61" spans="1:147">
      <c r="B61" s="145"/>
      <c r="C61" s="146" t="s">
        <v>203</v>
      </c>
      <c r="D61" s="146" t="s">
        <v>9</v>
      </c>
      <c r="E61" s="146">
        <v>0.35</v>
      </c>
      <c r="F61" s="122">
        <f>E61*E60*100</f>
        <v>2.8</v>
      </c>
      <c r="G61" s="135">
        <f>Scoring!K118</f>
        <v>0</v>
      </c>
      <c r="H61" s="122">
        <v>0</v>
      </c>
      <c r="I61" s="122">
        <v>0</v>
      </c>
      <c r="J61" s="122">
        <f>F61*H61</f>
        <v>0</v>
      </c>
      <c r="K61" s="151">
        <f>MIN(100%,G61/I62)*F61</f>
        <v>0</v>
      </c>
      <c r="M61" s="201">
        <v>0.5</v>
      </c>
      <c r="N61" s="199">
        <f>M61*F61</f>
        <v>1.4</v>
      </c>
      <c r="O61" s="124"/>
      <c r="P61" s="199"/>
      <c r="Q61" s="124">
        <v>0.5</v>
      </c>
      <c r="R61" s="200">
        <f>Q61*E61</f>
        <v>0.17499999999999999</v>
      </c>
      <c r="S61" s="9"/>
      <c r="T61" s="9"/>
      <c r="U61" s="9"/>
      <c r="V61" s="9"/>
      <c r="W61" s="9"/>
      <c r="X61" s="9"/>
      <c r="Y61" s="9"/>
      <c r="Z61" s="9"/>
      <c r="AA61" s="9"/>
      <c r="AB61" s="9"/>
      <c r="AC61" s="9"/>
      <c r="AD61" s="9"/>
    </row>
    <row r="62" spans="1:147">
      <c r="B62" s="145"/>
      <c r="C62" s="146"/>
      <c r="D62" s="146"/>
      <c r="E62" s="146"/>
      <c r="F62" s="122"/>
      <c r="G62" s="133"/>
      <c r="H62" s="122">
        <v>1</v>
      </c>
      <c r="I62" s="122">
        <v>50</v>
      </c>
      <c r="J62" s="122">
        <f>F61*H62</f>
        <v>2.8</v>
      </c>
      <c r="K62" s="151"/>
      <c r="M62" s="201"/>
      <c r="N62" s="199"/>
      <c r="O62" s="124"/>
      <c r="P62" s="199"/>
      <c r="Q62" s="124"/>
      <c r="R62" s="200"/>
      <c r="S62" s="9"/>
      <c r="T62" s="9"/>
      <c r="U62" s="9"/>
      <c r="V62" s="9"/>
      <c r="W62" s="9"/>
      <c r="X62" s="9"/>
      <c r="Y62" s="9"/>
      <c r="Z62" s="9"/>
      <c r="AA62" s="9"/>
      <c r="AB62" s="9"/>
      <c r="AC62" s="9"/>
      <c r="AD62" s="9"/>
    </row>
    <row r="63" spans="1:147">
      <c r="B63" s="145"/>
      <c r="C63" s="146" t="s">
        <v>204</v>
      </c>
      <c r="D63" s="146" t="s">
        <v>10</v>
      </c>
      <c r="E63" s="146">
        <v>0.35</v>
      </c>
      <c r="F63" s="122">
        <f>E63*E60*100</f>
        <v>2.8</v>
      </c>
      <c r="G63" s="135">
        <f>Scoring!K124</f>
        <v>0</v>
      </c>
      <c r="H63" s="122">
        <v>0</v>
      </c>
      <c r="I63" s="122">
        <v>0</v>
      </c>
      <c r="J63" s="122">
        <f>F63*H63</f>
        <v>0</v>
      </c>
      <c r="K63" s="151">
        <f>VLOOKUP(G63, I63:J66, 2)</f>
        <v>0</v>
      </c>
      <c r="M63" s="201">
        <v>0.3</v>
      </c>
      <c r="N63" s="199">
        <f>M63*F63</f>
        <v>0.84</v>
      </c>
      <c r="O63" s="124"/>
      <c r="P63" s="199"/>
      <c r="Q63" s="124">
        <v>0.7</v>
      </c>
      <c r="R63" s="200">
        <f>Q63*F63</f>
        <v>1.9599999999999997</v>
      </c>
      <c r="S63" s="9"/>
      <c r="T63" s="9"/>
      <c r="U63" s="9"/>
      <c r="V63" s="9"/>
      <c r="W63" s="9"/>
      <c r="X63" s="9"/>
      <c r="Y63" s="9"/>
      <c r="Z63" s="9"/>
      <c r="AA63" s="9"/>
      <c r="AB63" s="9"/>
      <c r="AC63" s="9"/>
      <c r="AD63" s="9"/>
    </row>
    <row r="64" spans="1:147">
      <c r="B64" s="145"/>
      <c r="C64" s="146"/>
      <c r="D64" s="146"/>
      <c r="E64" s="146"/>
      <c r="F64" s="122"/>
      <c r="G64" s="133"/>
      <c r="H64" s="122">
        <v>0.2</v>
      </c>
      <c r="I64" s="122">
        <v>1</v>
      </c>
      <c r="J64" s="122">
        <f>F63*H64</f>
        <v>0.55999999999999994</v>
      </c>
      <c r="K64" s="151"/>
      <c r="M64" s="201"/>
      <c r="N64" s="199"/>
      <c r="O64" s="124"/>
      <c r="P64" s="199"/>
      <c r="Q64" s="124"/>
      <c r="R64" s="200"/>
      <c r="S64" s="9"/>
      <c r="T64" s="9"/>
      <c r="U64" s="9"/>
      <c r="V64" s="9"/>
      <c r="W64" s="9"/>
      <c r="X64" s="9"/>
      <c r="Y64" s="9"/>
      <c r="Z64" s="9"/>
      <c r="AA64" s="9"/>
      <c r="AB64" s="9"/>
      <c r="AC64" s="9"/>
      <c r="AD64" s="9"/>
    </row>
    <row r="65" spans="1:30">
      <c r="B65" s="145"/>
      <c r="C65" s="146"/>
      <c r="D65" s="146"/>
      <c r="E65" s="146"/>
      <c r="F65" s="122"/>
      <c r="G65" s="133"/>
      <c r="H65" s="122">
        <v>0.7</v>
      </c>
      <c r="I65" s="122">
        <v>2</v>
      </c>
      <c r="J65" s="122">
        <f>F63*H65</f>
        <v>1.9599999999999997</v>
      </c>
      <c r="K65" s="151"/>
      <c r="M65" s="201"/>
      <c r="N65" s="199"/>
      <c r="O65" s="124"/>
      <c r="P65" s="199"/>
      <c r="Q65" s="124"/>
      <c r="R65" s="200"/>
      <c r="S65" s="9"/>
      <c r="T65" s="9"/>
      <c r="U65" s="9"/>
      <c r="V65" s="9"/>
      <c r="W65" s="9"/>
      <c r="X65" s="9"/>
      <c r="Y65" s="9"/>
      <c r="Z65" s="9"/>
      <c r="AA65" s="9"/>
      <c r="AB65" s="9"/>
      <c r="AC65" s="9"/>
      <c r="AD65" s="9"/>
    </row>
    <row r="66" spans="1:30">
      <c r="B66" s="145"/>
      <c r="C66" s="146"/>
      <c r="D66" s="146"/>
      <c r="E66" s="146"/>
      <c r="F66" s="122"/>
      <c r="G66" s="133"/>
      <c r="H66" s="122">
        <v>1</v>
      </c>
      <c r="I66" s="122">
        <v>3</v>
      </c>
      <c r="J66" s="122">
        <f>F63*H66</f>
        <v>2.8</v>
      </c>
      <c r="K66" s="151"/>
      <c r="M66" s="201"/>
      <c r="N66" s="199"/>
      <c r="O66" s="124"/>
      <c r="P66" s="199"/>
      <c r="Q66" s="124"/>
      <c r="R66" s="200"/>
      <c r="S66" s="9"/>
      <c r="T66" s="9"/>
      <c r="U66" s="9"/>
      <c r="V66" s="9"/>
      <c r="W66" s="9"/>
      <c r="X66" s="9"/>
      <c r="Y66" s="9"/>
      <c r="Z66" s="9"/>
      <c r="AA66" s="9"/>
      <c r="AB66" s="9"/>
      <c r="AC66" s="9"/>
      <c r="AD66" s="9"/>
    </row>
    <row r="67" spans="1:30">
      <c r="B67" s="145"/>
      <c r="C67" s="146" t="s">
        <v>205</v>
      </c>
      <c r="D67" s="146" t="s">
        <v>11</v>
      </c>
      <c r="E67" s="146">
        <v>0.3</v>
      </c>
      <c r="F67" s="122">
        <f>E67*E60*100</f>
        <v>2.4</v>
      </c>
      <c r="G67" s="135">
        <f>Scoring!K133</f>
        <v>0</v>
      </c>
      <c r="H67" s="122">
        <v>0</v>
      </c>
      <c r="I67" s="122">
        <v>0</v>
      </c>
      <c r="J67" s="122">
        <f>F67*H67</f>
        <v>0</v>
      </c>
      <c r="K67" s="151">
        <f>VLOOKUP(G67, I67:J70,2)</f>
        <v>0</v>
      </c>
      <c r="M67" s="201">
        <v>0.7</v>
      </c>
      <c r="N67" s="199">
        <f>M67*F67</f>
        <v>1.68</v>
      </c>
      <c r="O67" s="124"/>
      <c r="P67" s="199"/>
      <c r="Q67" s="124">
        <v>0.3</v>
      </c>
      <c r="R67" s="200">
        <f>Q67*F67</f>
        <v>0.72</v>
      </c>
      <c r="S67" s="9"/>
      <c r="T67" s="9"/>
      <c r="U67" s="9"/>
      <c r="V67" s="9"/>
      <c r="W67" s="9"/>
      <c r="X67" s="9"/>
      <c r="Y67" s="9"/>
      <c r="Z67" s="9"/>
      <c r="AA67" s="9"/>
      <c r="AB67" s="9"/>
      <c r="AC67" s="9"/>
      <c r="AD67" s="9"/>
    </row>
    <row r="68" spans="1:30">
      <c r="B68" s="145"/>
      <c r="C68" s="146"/>
      <c r="D68" s="146"/>
      <c r="E68" s="146"/>
      <c r="F68" s="122"/>
      <c r="G68" s="133"/>
      <c r="H68" s="122">
        <v>0.3</v>
      </c>
      <c r="I68" s="122">
        <v>1</v>
      </c>
      <c r="J68" s="122">
        <f>F67*H68</f>
        <v>0.72</v>
      </c>
      <c r="K68" s="151"/>
      <c r="M68" s="201"/>
      <c r="N68" s="199"/>
      <c r="O68" s="124"/>
      <c r="P68" s="199"/>
      <c r="Q68" s="124"/>
      <c r="R68" s="200"/>
      <c r="S68" s="9"/>
      <c r="T68" s="9"/>
      <c r="U68" s="9"/>
      <c r="V68" s="9"/>
      <c r="W68" s="9"/>
      <c r="X68" s="9"/>
      <c r="Y68" s="9"/>
      <c r="Z68" s="9"/>
      <c r="AA68" s="9"/>
      <c r="AB68" s="9"/>
      <c r="AC68" s="9"/>
      <c r="AD68" s="9"/>
    </row>
    <row r="69" spans="1:30">
      <c r="B69" s="145"/>
      <c r="C69" s="146"/>
      <c r="D69" s="146"/>
      <c r="E69" s="146"/>
      <c r="F69" s="122"/>
      <c r="G69" s="133"/>
      <c r="H69" s="122">
        <v>0.7</v>
      </c>
      <c r="I69" s="122">
        <v>2</v>
      </c>
      <c r="J69" s="122">
        <f>F67*H69</f>
        <v>1.68</v>
      </c>
      <c r="K69" s="151"/>
      <c r="M69" s="201"/>
      <c r="N69" s="199"/>
      <c r="O69" s="124"/>
      <c r="P69" s="199"/>
      <c r="Q69" s="124"/>
      <c r="R69" s="200"/>
      <c r="S69" s="9"/>
      <c r="T69" s="9"/>
      <c r="U69" s="9"/>
      <c r="V69" s="9"/>
      <c r="W69" s="9"/>
      <c r="X69" s="9"/>
      <c r="Y69" s="9"/>
      <c r="Z69" s="9"/>
      <c r="AA69" s="9"/>
      <c r="AB69" s="9"/>
      <c r="AC69" s="9"/>
      <c r="AD69" s="9"/>
    </row>
    <row r="70" spans="1:30">
      <c r="B70" s="145"/>
      <c r="C70" s="146"/>
      <c r="D70" s="146"/>
      <c r="E70" s="146"/>
      <c r="F70" s="122"/>
      <c r="G70" s="133"/>
      <c r="H70" s="122">
        <v>1</v>
      </c>
      <c r="I70" s="122">
        <v>3</v>
      </c>
      <c r="J70" s="122">
        <f>F67*H70</f>
        <v>2.4</v>
      </c>
      <c r="K70" s="151"/>
      <c r="M70" s="201"/>
      <c r="N70" s="199"/>
      <c r="O70" s="124"/>
      <c r="P70" s="199"/>
      <c r="Q70" s="124"/>
      <c r="R70" s="200"/>
      <c r="S70" s="9"/>
      <c r="T70" s="9"/>
      <c r="U70" s="9"/>
      <c r="V70" s="9"/>
      <c r="W70" s="9"/>
      <c r="X70" s="9"/>
      <c r="Y70" s="9"/>
      <c r="Z70" s="9"/>
      <c r="AA70" s="9"/>
      <c r="AB70" s="9"/>
      <c r="AC70" s="9"/>
      <c r="AD70" s="9"/>
    </row>
    <row r="71" spans="1:30" s="140" customFormat="1" ht="15">
      <c r="A71" s="139"/>
      <c r="B71" s="154" t="s">
        <v>206</v>
      </c>
      <c r="C71" s="155" t="s">
        <v>123</v>
      </c>
      <c r="D71" s="155"/>
      <c r="E71" s="155"/>
      <c r="F71" s="155"/>
      <c r="G71" s="155"/>
      <c r="H71" s="155"/>
      <c r="I71" s="155"/>
      <c r="J71" s="155"/>
      <c r="K71" s="179"/>
      <c r="L71" s="139"/>
      <c r="M71" s="202"/>
      <c r="N71" s="155"/>
      <c r="O71" s="155"/>
      <c r="P71" s="155"/>
      <c r="Q71" s="155"/>
      <c r="R71" s="179"/>
      <c r="S71" s="139"/>
      <c r="T71" s="139"/>
      <c r="U71" s="139"/>
      <c r="V71" s="139"/>
      <c r="W71" s="139"/>
      <c r="X71" s="139"/>
      <c r="Y71" s="139"/>
      <c r="Z71" s="139"/>
      <c r="AA71" s="139"/>
      <c r="AB71" s="139"/>
      <c r="AC71" s="139"/>
      <c r="AD71" s="139"/>
    </row>
    <row r="72" spans="1:30">
      <c r="B72" s="158"/>
      <c r="C72" s="156" t="s">
        <v>206</v>
      </c>
      <c r="D72" s="156"/>
      <c r="E72" s="156"/>
      <c r="F72" s="122"/>
      <c r="G72" s="135">
        <f>Scoring!K139</f>
        <v>0</v>
      </c>
      <c r="H72" s="122"/>
      <c r="I72" s="122"/>
      <c r="J72" s="122"/>
      <c r="K72" s="151"/>
      <c r="M72" s="201"/>
      <c r="N72" s="199"/>
      <c r="O72" s="124"/>
      <c r="P72" s="199"/>
      <c r="Q72" s="124"/>
      <c r="R72" s="200"/>
      <c r="S72" s="9"/>
      <c r="T72" s="9"/>
      <c r="U72" s="9"/>
      <c r="V72" s="9"/>
      <c r="W72" s="9"/>
      <c r="X72" s="9"/>
      <c r="Y72" s="9"/>
      <c r="Z72" s="9"/>
      <c r="AA72" s="9"/>
      <c r="AB72" s="9"/>
      <c r="AC72" s="9"/>
      <c r="AD72" s="9"/>
    </row>
    <row r="73" spans="1:30" s="129" customFormat="1">
      <c r="A73" s="9"/>
      <c r="B73" s="180">
        <v>31.6</v>
      </c>
      <c r="C73" s="181" t="s">
        <v>3</v>
      </c>
      <c r="D73" s="181"/>
      <c r="E73" s="181">
        <v>0.05</v>
      </c>
      <c r="F73" s="181"/>
      <c r="G73" s="181"/>
      <c r="H73" s="181"/>
      <c r="I73" s="181"/>
      <c r="J73" s="182"/>
      <c r="K73" s="183"/>
      <c r="L73" s="9"/>
      <c r="M73" s="184"/>
      <c r="N73" s="182"/>
      <c r="O73" s="182"/>
      <c r="P73" s="182"/>
      <c r="Q73" s="182"/>
      <c r="R73" s="183"/>
      <c r="S73" s="9"/>
      <c r="T73" s="9"/>
      <c r="U73" s="9"/>
      <c r="V73" s="9"/>
      <c r="W73" s="9"/>
      <c r="X73" s="9"/>
      <c r="Y73" s="9"/>
      <c r="Z73" s="9"/>
      <c r="AA73" s="9"/>
      <c r="AB73" s="9"/>
      <c r="AC73" s="9"/>
      <c r="AD73" s="9"/>
    </row>
    <row r="74" spans="1:30">
      <c r="B74" s="184"/>
      <c r="C74" s="182" t="s">
        <v>207</v>
      </c>
      <c r="D74" s="182" t="s">
        <v>103</v>
      </c>
      <c r="E74" s="182">
        <v>0.5</v>
      </c>
      <c r="F74" s="122">
        <f>E74*E73*100</f>
        <v>2.5</v>
      </c>
      <c r="G74" s="135">
        <f>Scoring!K144</f>
        <v>0</v>
      </c>
      <c r="H74" s="122">
        <v>0</v>
      </c>
      <c r="I74" s="122">
        <v>0</v>
      </c>
      <c r="J74" s="122">
        <f>F74*H74</f>
        <v>0</v>
      </c>
      <c r="K74" s="151">
        <f>VLOOKUP(G74, I74:J77, 2)</f>
        <v>0</v>
      </c>
      <c r="M74" s="201">
        <v>1</v>
      </c>
      <c r="N74" s="199">
        <f>M74*F74</f>
        <v>2.5</v>
      </c>
      <c r="O74" s="124"/>
      <c r="P74" s="199"/>
      <c r="Q74" s="124"/>
      <c r="R74" s="200"/>
      <c r="S74" s="9"/>
      <c r="T74" s="9"/>
      <c r="U74" s="9"/>
      <c r="V74" s="9"/>
      <c r="W74" s="9"/>
      <c r="X74" s="9"/>
      <c r="Y74" s="9"/>
      <c r="Z74" s="9"/>
      <c r="AA74" s="9"/>
      <c r="AB74" s="9"/>
      <c r="AC74" s="9"/>
      <c r="AD74" s="9"/>
    </row>
    <row r="75" spans="1:30">
      <c r="B75" s="184"/>
      <c r="C75" s="182"/>
      <c r="D75" s="182"/>
      <c r="E75" s="182"/>
      <c r="F75" s="122"/>
      <c r="G75" s="133"/>
      <c r="H75" s="124">
        <v>0.4</v>
      </c>
      <c r="I75" s="124">
        <v>1</v>
      </c>
      <c r="J75" s="122">
        <f>F74*H75</f>
        <v>1</v>
      </c>
      <c r="K75" s="151"/>
      <c r="M75" s="201"/>
      <c r="N75" s="199"/>
      <c r="O75" s="124"/>
      <c r="P75" s="199"/>
      <c r="Q75" s="124"/>
      <c r="R75" s="200"/>
      <c r="S75" s="9"/>
      <c r="T75" s="9"/>
      <c r="U75" s="9"/>
      <c r="V75" s="9"/>
      <c r="W75" s="9"/>
      <c r="X75" s="9"/>
      <c r="Y75" s="9"/>
      <c r="Z75" s="9"/>
      <c r="AA75" s="9"/>
      <c r="AB75" s="9"/>
      <c r="AC75" s="9"/>
      <c r="AD75" s="9"/>
    </row>
    <row r="76" spans="1:30">
      <c r="B76" s="184"/>
      <c r="C76" s="182"/>
      <c r="D76" s="182"/>
      <c r="E76" s="182"/>
      <c r="F76" s="122"/>
      <c r="G76" s="133"/>
      <c r="H76" s="122">
        <v>0.8</v>
      </c>
      <c r="I76" s="122">
        <v>2</v>
      </c>
      <c r="J76" s="122">
        <f>F74*H76</f>
        <v>2</v>
      </c>
      <c r="K76" s="151"/>
      <c r="M76" s="201"/>
      <c r="N76" s="199"/>
      <c r="O76" s="124"/>
      <c r="P76" s="199"/>
      <c r="Q76" s="124"/>
      <c r="R76" s="200"/>
      <c r="S76" s="9"/>
      <c r="T76" s="9"/>
      <c r="U76" s="9"/>
      <c r="V76" s="9"/>
      <c r="W76" s="9"/>
      <c r="X76" s="9"/>
      <c r="Y76" s="9"/>
      <c r="Z76" s="9"/>
      <c r="AA76" s="9"/>
      <c r="AB76" s="9"/>
      <c r="AC76" s="9"/>
      <c r="AD76" s="9"/>
    </row>
    <row r="77" spans="1:30">
      <c r="B77" s="184"/>
      <c r="C77" s="182"/>
      <c r="D77" s="182"/>
      <c r="E77" s="182"/>
      <c r="F77" s="122"/>
      <c r="G77" s="133"/>
      <c r="H77" s="122">
        <v>1</v>
      </c>
      <c r="I77" s="122">
        <v>3</v>
      </c>
      <c r="J77" s="122">
        <f>F74*H77</f>
        <v>2.5</v>
      </c>
      <c r="K77" s="151"/>
      <c r="M77" s="201"/>
      <c r="N77" s="199"/>
      <c r="O77" s="124"/>
      <c r="P77" s="199"/>
      <c r="Q77" s="124"/>
      <c r="R77" s="200"/>
      <c r="S77" s="9"/>
      <c r="T77" s="9"/>
      <c r="U77" s="9"/>
      <c r="V77" s="9"/>
      <c r="W77" s="9"/>
      <c r="X77" s="9"/>
      <c r="Y77" s="9"/>
      <c r="Z77" s="9"/>
      <c r="AA77" s="9"/>
      <c r="AB77" s="9"/>
      <c r="AC77" s="9"/>
      <c r="AD77" s="9"/>
    </row>
    <row r="78" spans="1:30" ht="24">
      <c r="B78" s="184"/>
      <c r="C78" s="182" t="s">
        <v>208</v>
      </c>
      <c r="D78" s="185" t="s">
        <v>104</v>
      </c>
      <c r="E78" s="182">
        <v>0.5</v>
      </c>
      <c r="F78" s="122">
        <f>E78*E73*100</f>
        <v>2.5</v>
      </c>
      <c r="G78" s="135">
        <f>Scoring!K155</f>
        <v>0</v>
      </c>
      <c r="H78" s="124">
        <v>0</v>
      </c>
      <c r="I78" s="124">
        <v>0</v>
      </c>
      <c r="J78" s="122">
        <f>F78*H78</f>
        <v>0</v>
      </c>
      <c r="K78" s="151">
        <f>VLOOKUP(G78, I78:J79, 2)</f>
        <v>0</v>
      </c>
      <c r="M78" s="201">
        <v>1</v>
      </c>
      <c r="N78" s="199">
        <f>M78*F78</f>
        <v>2.5</v>
      </c>
      <c r="O78" s="124"/>
      <c r="P78" s="199"/>
      <c r="Q78" s="124"/>
      <c r="R78" s="200"/>
      <c r="S78" s="9"/>
      <c r="T78" s="9"/>
      <c r="U78" s="9"/>
      <c r="V78" s="9"/>
      <c r="W78" s="9"/>
      <c r="X78" s="9"/>
      <c r="Y78" s="9"/>
      <c r="Z78" s="9"/>
      <c r="AA78" s="9"/>
      <c r="AB78" s="9"/>
      <c r="AC78" s="9"/>
      <c r="AD78" s="9"/>
    </row>
    <row r="79" spans="1:30">
      <c r="B79" s="184"/>
      <c r="C79" s="182"/>
      <c r="D79" s="182"/>
      <c r="E79" s="182"/>
      <c r="F79" s="122"/>
      <c r="G79" s="133"/>
      <c r="H79" s="124">
        <v>1</v>
      </c>
      <c r="I79" s="124">
        <v>1</v>
      </c>
      <c r="J79" s="122">
        <f>F78*H79</f>
        <v>2.5</v>
      </c>
      <c r="K79" s="151"/>
      <c r="M79" s="201"/>
      <c r="N79" s="199"/>
      <c r="O79" s="124"/>
      <c r="P79" s="199"/>
      <c r="Q79" s="124"/>
      <c r="R79" s="200"/>
      <c r="S79" s="9"/>
      <c r="T79" s="9"/>
      <c r="U79" s="9"/>
      <c r="V79" s="9"/>
      <c r="W79" s="9"/>
      <c r="X79" s="9"/>
      <c r="Y79" s="9"/>
      <c r="Z79" s="9"/>
      <c r="AA79" s="9"/>
      <c r="AB79" s="9"/>
      <c r="AC79" s="9"/>
      <c r="AD79" s="9"/>
    </row>
    <row r="80" spans="1:30" s="137" customFormat="1" ht="15">
      <c r="A80" s="139"/>
      <c r="B80" s="159">
        <v>31.7</v>
      </c>
      <c r="C80" s="160" t="s">
        <v>4</v>
      </c>
      <c r="D80" s="160"/>
      <c r="E80" s="160">
        <v>0.06</v>
      </c>
      <c r="F80" s="160"/>
      <c r="G80" s="160"/>
      <c r="H80" s="160"/>
      <c r="I80" s="160"/>
      <c r="J80" s="160"/>
      <c r="K80" s="186"/>
      <c r="L80" s="139"/>
      <c r="M80" s="159"/>
      <c r="N80" s="160"/>
      <c r="O80" s="160"/>
      <c r="P80" s="160"/>
      <c r="Q80" s="160"/>
      <c r="R80" s="186"/>
      <c r="S80" s="139"/>
      <c r="T80" s="139"/>
      <c r="U80" s="139"/>
      <c r="V80" s="139"/>
      <c r="W80" s="139"/>
      <c r="X80" s="139"/>
      <c r="Y80" s="139"/>
      <c r="Z80" s="139"/>
      <c r="AA80" s="139"/>
      <c r="AB80" s="139"/>
      <c r="AC80" s="139"/>
      <c r="AD80" s="139"/>
    </row>
    <row r="81" spans="2:30">
      <c r="B81" s="163"/>
      <c r="C81" s="161" t="s">
        <v>210</v>
      </c>
      <c r="D81" s="161" t="s">
        <v>12</v>
      </c>
      <c r="E81" s="161">
        <v>0.2</v>
      </c>
      <c r="F81" s="122">
        <f>E81*E80*100</f>
        <v>1.2</v>
      </c>
      <c r="G81" s="135">
        <f>Scoring!K162</f>
        <v>0</v>
      </c>
      <c r="H81" s="122">
        <v>0</v>
      </c>
      <c r="I81" s="122">
        <v>0</v>
      </c>
      <c r="J81" s="122">
        <f>F81*H81</f>
        <v>0</v>
      </c>
      <c r="K81" s="151">
        <f>VLOOKUP(G81, I81:J82,2)</f>
        <v>0</v>
      </c>
      <c r="M81" s="201"/>
      <c r="N81" s="199"/>
      <c r="O81" s="124">
        <v>1</v>
      </c>
      <c r="P81" s="199">
        <f>O81*F81</f>
        <v>1.2</v>
      </c>
      <c r="Q81" s="124"/>
      <c r="R81" s="200"/>
      <c r="S81" s="9"/>
      <c r="T81" s="9"/>
      <c r="U81" s="9"/>
      <c r="V81" s="9"/>
      <c r="W81" s="9"/>
      <c r="X81" s="9"/>
      <c r="Y81" s="9"/>
      <c r="Z81" s="9"/>
      <c r="AA81" s="9"/>
      <c r="AB81" s="9"/>
      <c r="AC81" s="9"/>
      <c r="AD81" s="9"/>
    </row>
    <row r="82" spans="2:30">
      <c r="B82" s="163"/>
      <c r="C82" s="161"/>
      <c r="D82" s="161"/>
      <c r="E82" s="161"/>
      <c r="F82" s="122"/>
      <c r="G82" s="133"/>
      <c r="H82" s="122">
        <v>1</v>
      </c>
      <c r="I82" s="122">
        <v>1</v>
      </c>
      <c r="J82" s="122">
        <f>F81*H82</f>
        <v>1.2</v>
      </c>
      <c r="K82" s="151"/>
      <c r="M82" s="201"/>
      <c r="N82" s="199"/>
      <c r="O82" s="124"/>
      <c r="P82" s="199"/>
      <c r="Q82" s="124"/>
      <c r="R82" s="200"/>
      <c r="S82" s="9"/>
      <c r="T82" s="9"/>
      <c r="U82" s="9"/>
      <c r="V82" s="9"/>
      <c r="W82" s="9"/>
      <c r="X82" s="9"/>
      <c r="Y82" s="9"/>
      <c r="Z82" s="9"/>
      <c r="AA82" s="9"/>
      <c r="AB82" s="9"/>
      <c r="AC82" s="9"/>
      <c r="AD82" s="9"/>
    </row>
    <row r="83" spans="2:30">
      <c r="B83" s="163"/>
      <c r="C83" s="161" t="s">
        <v>211</v>
      </c>
      <c r="D83" s="161" t="s">
        <v>13</v>
      </c>
      <c r="E83" s="161">
        <v>0.65</v>
      </c>
      <c r="F83" s="122">
        <f>E83*E80*100</f>
        <v>3.9</v>
      </c>
      <c r="G83" s="135">
        <f>Scoring!K166</f>
        <v>0</v>
      </c>
      <c r="H83" s="122">
        <v>0</v>
      </c>
      <c r="I83" s="122">
        <v>0</v>
      </c>
      <c r="J83" s="122">
        <f>F83*H83</f>
        <v>0</v>
      </c>
      <c r="K83" s="151">
        <f>VLOOKUP(G83, I83:J85,2)</f>
        <v>0</v>
      </c>
      <c r="M83" s="201">
        <v>0.9</v>
      </c>
      <c r="N83" s="199">
        <f>M83*F83</f>
        <v>3.51</v>
      </c>
      <c r="O83" s="124">
        <v>0.1</v>
      </c>
      <c r="P83" s="199">
        <f>O83*F83</f>
        <v>0.39</v>
      </c>
      <c r="Q83" s="124"/>
      <c r="R83" s="200"/>
      <c r="S83" s="9"/>
      <c r="T83" s="9"/>
      <c r="U83" s="9"/>
      <c r="V83" s="9"/>
      <c r="W83" s="9"/>
      <c r="X83" s="9"/>
      <c r="Y83" s="9"/>
      <c r="Z83" s="9"/>
      <c r="AA83" s="9"/>
      <c r="AB83" s="9"/>
      <c r="AC83" s="9"/>
      <c r="AD83" s="9"/>
    </row>
    <row r="84" spans="2:30">
      <c r="B84" s="163"/>
      <c r="C84" s="161"/>
      <c r="D84" s="161"/>
      <c r="E84" s="161"/>
      <c r="F84" s="122"/>
      <c r="G84" s="133"/>
      <c r="H84" s="122">
        <v>0.5</v>
      </c>
      <c r="I84" s="122">
        <v>1</v>
      </c>
      <c r="J84" s="122">
        <f>F83*H84</f>
        <v>1.95</v>
      </c>
      <c r="K84" s="151"/>
      <c r="M84" s="201"/>
      <c r="N84" s="199"/>
      <c r="O84" s="124"/>
      <c r="P84" s="199"/>
      <c r="Q84" s="124"/>
      <c r="R84" s="200"/>
      <c r="S84" s="9"/>
      <c r="T84" s="9"/>
      <c r="U84" s="9"/>
      <c r="V84" s="9"/>
      <c r="W84" s="9"/>
      <c r="X84" s="9"/>
      <c r="Y84" s="9"/>
      <c r="Z84" s="9"/>
      <c r="AA84" s="9"/>
      <c r="AB84" s="9"/>
      <c r="AC84" s="9"/>
      <c r="AD84" s="9"/>
    </row>
    <row r="85" spans="2:30">
      <c r="B85" s="163"/>
      <c r="C85" s="161"/>
      <c r="D85" s="161"/>
      <c r="E85" s="161"/>
      <c r="F85" s="122"/>
      <c r="G85" s="133"/>
      <c r="H85" s="122">
        <v>1</v>
      </c>
      <c r="I85" s="122">
        <v>2</v>
      </c>
      <c r="J85" s="122">
        <f>F83*H85</f>
        <v>3.9</v>
      </c>
      <c r="K85" s="151"/>
      <c r="M85" s="201"/>
      <c r="N85" s="199"/>
      <c r="O85" s="124"/>
      <c r="P85" s="199"/>
      <c r="Q85" s="124"/>
      <c r="R85" s="200"/>
      <c r="S85" s="9"/>
      <c r="T85" s="9"/>
      <c r="U85" s="9"/>
      <c r="V85" s="9"/>
      <c r="W85" s="9"/>
      <c r="X85" s="9"/>
      <c r="Y85" s="9"/>
      <c r="Z85" s="9"/>
      <c r="AA85" s="9"/>
      <c r="AB85" s="9"/>
      <c r="AC85" s="9"/>
      <c r="AD85" s="9"/>
    </row>
    <row r="86" spans="2:30">
      <c r="B86" s="163"/>
      <c r="C86" s="161" t="s">
        <v>212</v>
      </c>
      <c r="D86" s="161" t="s">
        <v>5</v>
      </c>
      <c r="E86" s="161">
        <v>0.15</v>
      </c>
      <c r="F86" s="122">
        <f>E86*E80*100</f>
        <v>0.89999999999999991</v>
      </c>
      <c r="G86" s="135">
        <f>Scoring!K174</f>
        <v>0</v>
      </c>
      <c r="H86" s="122">
        <v>0</v>
      </c>
      <c r="I86" s="122">
        <v>0</v>
      </c>
      <c r="J86" s="122">
        <f>F86*H86</f>
        <v>0</v>
      </c>
      <c r="K86" s="151">
        <f>VLOOKUP(G86, I86:J87,2)</f>
        <v>0</v>
      </c>
      <c r="M86" s="201"/>
      <c r="N86" s="199"/>
      <c r="O86" s="124"/>
      <c r="P86" s="199"/>
      <c r="Q86" s="124"/>
      <c r="R86" s="200"/>
      <c r="S86" s="9"/>
      <c r="T86" s="9"/>
      <c r="U86" s="9"/>
      <c r="V86" s="9"/>
      <c r="W86" s="9"/>
      <c r="X86" s="9"/>
      <c r="Y86" s="9"/>
      <c r="Z86" s="9"/>
      <c r="AA86" s="9"/>
      <c r="AB86" s="9"/>
      <c r="AC86" s="9"/>
      <c r="AD86" s="9"/>
    </row>
    <row r="87" spans="2:30" ht="15" thickBot="1">
      <c r="B87" s="163"/>
      <c r="C87" s="161"/>
      <c r="D87" s="161"/>
      <c r="E87" s="161"/>
      <c r="F87" s="122"/>
      <c r="G87" s="133"/>
      <c r="H87" s="122">
        <v>1</v>
      </c>
      <c r="I87" s="122">
        <v>1</v>
      </c>
      <c r="J87" s="122">
        <f>F86*H87</f>
        <v>0.89999999999999991</v>
      </c>
      <c r="K87" s="151"/>
      <c r="M87" s="201"/>
      <c r="N87" s="199"/>
      <c r="O87" s="124">
        <v>1</v>
      </c>
      <c r="P87" s="199">
        <f>O87*F86</f>
        <v>0.89999999999999991</v>
      </c>
      <c r="Q87" s="124"/>
      <c r="R87" s="200"/>
      <c r="S87" s="9"/>
      <c r="T87" s="9"/>
      <c r="U87" s="9"/>
      <c r="V87" s="9"/>
      <c r="W87" s="9"/>
      <c r="X87" s="9"/>
      <c r="Y87" s="9"/>
      <c r="Z87" s="9"/>
      <c r="AA87" s="9"/>
      <c r="AB87" s="9"/>
      <c r="AC87" s="9"/>
      <c r="AD87" s="9"/>
    </row>
    <row r="88" spans="2:30" ht="15" thickBot="1">
      <c r="B88" s="187" t="s">
        <v>60</v>
      </c>
      <c r="C88" s="125"/>
      <c r="D88" s="125"/>
      <c r="E88" s="125"/>
      <c r="F88" s="125"/>
      <c r="G88" s="188"/>
      <c r="H88" s="125"/>
      <c r="I88" s="125"/>
      <c r="J88" s="125"/>
      <c r="K88" s="192">
        <f>SUM(K12:K87)</f>
        <v>0</v>
      </c>
      <c r="M88" s="203"/>
      <c r="N88" s="192">
        <f>SUM(N12:N87)</f>
        <v>73.464000000000013</v>
      </c>
      <c r="O88" s="204"/>
      <c r="P88" s="192">
        <f>SUM(P12:P87)</f>
        <v>14.693000000000001</v>
      </c>
      <c r="Q88" s="204"/>
      <c r="R88" s="192">
        <f>SUM(R12:R87)</f>
        <v>10.618</v>
      </c>
      <c r="S88" s="9"/>
      <c r="T88" s="9"/>
      <c r="U88" s="9"/>
      <c r="V88" s="9"/>
      <c r="W88" s="9"/>
      <c r="X88" s="9"/>
      <c r="Y88" s="9"/>
      <c r="Z88" s="9"/>
      <c r="AA88" s="9"/>
      <c r="AB88" s="9"/>
      <c r="AC88" s="9"/>
      <c r="AD88" s="9"/>
    </row>
    <row r="89" spans="2:30">
      <c r="B89" s="117"/>
      <c r="C89" s="117"/>
      <c r="D89" s="117"/>
      <c r="E89" s="117"/>
      <c r="F89" s="117"/>
      <c r="G89" s="127"/>
      <c r="H89" s="117"/>
      <c r="I89" s="117"/>
      <c r="J89" s="117"/>
      <c r="K89" s="117"/>
      <c r="M89" s="9"/>
      <c r="N89" s="9"/>
      <c r="O89" s="9"/>
      <c r="P89" s="9"/>
      <c r="Q89" s="9"/>
      <c r="R89" s="9"/>
      <c r="S89" s="9"/>
      <c r="T89" s="9"/>
      <c r="U89" s="9"/>
      <c r="V89" s="9"/>
      <c r="W89" s="9"/>
      <c r="X89" s="9"/>
      <c r="Y89" s="9"/>
      <c r="Z89" s="9"/>
      <c r="AA89" s="9"/>
      <c r="AB89" s="9"/>
      <c r="AC89" s="9"/>
      <c r="AD89" s="9"/>
    </row>
    <row r="90" spans="2:30">
      <c r="B90" s="117"/>
      <c r="C90" s="117"/>
      <c r="D90" s="117"/>
      <c r="E90" s="117"/>
      <c r="F90" s="117"/>
      <c r="G90" s="127"/>
      <c r="H90" s="117"/>
      <c r="I90" s="117"/>
      <c r="J90" s="117"/>
      <c r="K90" s="117"/>
      <c r="M90" s="9"/>
      <c r="N90" s="9"/>
      <c r="O90" s="9"/>
      <c r="P90" s="9"/>
      <c r="Q90" s="9"/>
      <c r="R90" s="9"/>
      <c r="S90" s="9"/>
      <c r="T90" s="9"/>
      <c r="U90" s="9"/>
      <c r="V90" s="9"/>
      <c r="W90" s="9"/>
      <c r="X90" s="9"/>
      <c r="Y90" s="9"/>
      <c r="Z90" s="9"/>
      <c r="AA90" s="9"/>
      <c r="AB90" s="9"/>
      <c r="AC90" s="9"/>
      <c r="AD90" s="9"/>
    </row>
    <row r="91" spans="2:30">
      <c r="B91" s="117"/>
      <c r="C91" s="117"/>
      <c r="D91" s="117"/>
      <c r="E91" s="117"/>
      <c r="F91" s="117"/>
      <c r="G91" s="127"/>
      <c r="H91" s="117"/>
      <c r="I91" s="117"/>
      <c r="J91" s="117"/>
      <c r="K91" s="117"/>
      <c r="M91" s="9"/>
      <c r="N91" s="9"/>
      <c r="O91" s="9"/>
      <c r="P91" s="9"/>
      <c r="Q91" s="9"/>
      <c r="R91" s="9"/>
      <c r="S91" s="9"/>
      <c r="T91" s="9"/>
      <c r="U91" s="9"/>
      <c r="V91" s="9"/>
      <c r="W91" s="9"/>
      <c r="X91" s="9"/>
      <c r="Y91" s="9"/>
      <c r="Z91" s="9"/>
      <c r="AA91" s="9"/>
      <c r="AB91" s="9"/>
      <c r="AC91" s="9"/>
      <c r="AD91" s="9"/>
    </row>
    <row r="92" spans="2:30">
      <c r="B92" s="117"/>
      <c r="C92" s="117"/>
      <c r="D92" s="117"/>
      <c r="E92" s="117"/>
      <c r="F92" s="117"/>
      <c r="G92" s="127"/>
      <c r="H92" s="117"/>
      <c r="I92" s="117"/>
      <c r="J92" s="117"/>
      <c r="K92" s="117"/>
      <c r="M92" s="9"/>
      <c r="N92" s="9"/>
      <c r="O92" s="9"/>
      <c r="P92" s="9"/>
      <c r="Q92" s="9"/>
      <c r="R92" s="9"/>
      <c r="S92" s="9"/>
      <c r="T92" s="9"/>
      <c r="U92" s="9"/>
      <c r="V92" s="9"/>
      <c r="W92" s="9"/>
      <c r="X92" s="9"/>
      <c r="Y92" s="9"/>
      <c r="Z92" s="9"/>
      <c r="AA92" s="9"/>
      <c r="AB92" s="9"/>
      <c r="AC92" s="9"/>
      <c r="AD92" s="9"/>
    </row>
    <row r="93" spans="2:30">
      <c r="B93" s="117"/>
      <c r="C93" s="117"/>
      <c r="D93" s="117"/>
      <c r="E93" s="117"/>
      <c r="F93" s="117"/>
      <c r="G93" s="127"/>
      <c r="H93" s="117"/>
      <c r="I93" s="117"/>
      <c r="J93" s="117"/>
      <c r="K93" s="117"/>
      <c r="M93" s="9"/>
      <c r="N93" s="9"/>
      <c r="O93" s="9"/>
      <c r="P93" s="9"/>
      <c r="Q93" s="9"/>
      <c r="R93" s="9"/>
      <c r="S93" s="9"/>
      <c r="T93" s="9"/>
      <c r="U93" s="9"/>
      <c r="V93" s="9"/>
      <c r="W93" s="9"/>
      <c r="X93" s="9"/>
      <c r="Y93" s="9"/>
      <c r="Z93" s="9"/>
      <c r="AA93" s="9"/>
      <c r="AB93" s="9"/>
      <c r="AC93" s="9"/>
      <c r="AD93" s="9"/>
    </row>
    <row r="94" spans="2:30">
      <c r="B94" s="117"/>
      <c r="C94" s="117"/>
      <c r="D94" s="117"/>
      <c r="E94" s="117"/>
      <c r="F94" s="117"/>
      <c r="G94" s="127"/>
      <c r="H94" s="117"/>
      <c r="I94" s="117"/>
      <c r="J94" s="117"/>
      <c r="K94" s="117"/>
      <c r="M94" s="9"/>
      <c r="N94" s="9"/>
      <c r="O94" s="9"/>
      <c r="P94" s="9"/>
      <c r="Q94" s="9"/>
      <c r="R94" s="9"/>
      <c r="S94" s="9"/>
      <c r="T94" s="9"/>
      <c r="U94" s="9"/>
      <c r="V94" s="9"/>
      <c r="W94" s="9"/>
      <c r="X94" s="9"/>
      <c r="Y94" s="9"/>
      <c r="Z94" s="9"/>
      <c r="AA94" s="9"/>
      <c r="AB94" s="9"/>
      <c r="AC94" s="9"/>
      <c r="AD94" s="9"/>
    </row>
    <row r="95" spans="2:30">
      <c r="B95" s="117"/>
      <c r="C95" s="117"/>
      <c r="D95" s="117"/>
      <c r="E95" s="117"/>
      <c r="F95" s="117"/>
      <c r="G95" s="127"/>
      <c r="H95" s="117"/>
      <c r="I95" s="117"/>
      <c r="J95" s="117"/>
      <c r="K95" s="117"/>
      <c r="M95" s="9"/>
      <c r="N95" s="9"/>
      <c r="O95" s="9"/>
      <c r="P95" s="9"/>
      <c r="Q95" s="9"/>
      <c r="R95" s="9"/>
      <c r="S95" s="9"/>
      <c r="T95" s="9"/>
      <c r="U95" s="9"/>
      <c r="V95" s="9"/>
      <c r="W95" s="9"/>
      <c r="X95" s="9"/>
      <c r="Y95" s="9"/>
      <c r="Z95" s="9"/>
      <c r="AA95" s="9"/>
      <c r="AB95" s="9"/>
      <c r="AC95" s="9"/>
      <c r="AD95" s="9"/>
    </row>
    <row r="96" spans="2:30">
      <c r="B96" s="117"/>
      <c r="C96" s="117"/>
      <c r="D96" s="117"/>
      <c r="E96" s="117"/>
      <c r="F96" s="117"/>
      <c r="G96" s="127"/>
      <c r="H96" s="117"/>
      <c r="I96" s="117"/>
      <c r="J96" s="117"/>
      <c r="K96" s="117"/>
      <c r="M96" s="9"/>
      <c r="N96" s="9"/>
      <c r="O96" s="9"/>
      <c r="P96" s="9"/>
      <c r="Q96" s="9"/>
      <c r="R96" s="9"/>
      <c r="S96" s="9"/>
      <c r="T96" s="9"/>
      <c r="U96" s="9"/>
      <c r="V96" s="9"/>
      <c r="W96" s="9"/>
      <c r="X96" s="9"/>
      <c r="Y96" s="9"/>
      <c r="Z96" s="9"/>
      <c r="AA96" s="9"/>
      <c r="AB96" s="9"/>
      <c r="AC96" s="9"/>
      <c r="AD96" s="9"/>
    </row>
    <row r="97" spans="2:30">
      <c r="B97" s="117"/>
      <c r="C97" s="117"/>
      <c r="D97" s="117"/>
      <c r="E97" s="117"/>
      <c r="F97" s="117"/>
      <c r="G97" s="127"/>
      <c r="H97" s="117"/>
      <c r="I97" s="117"/>
      <c r="J97" s="117"/>
      <c r="K97" s="117"/>
      <c r="M97" s="9"/>
      <c r="N97" s="9"/>
      <c r="O97" s="9"/>
      <c r="P97" s="9"/>
      <c r="Q97" s="9"/>
      <c r="R97" s="9"/>
      <c r="S97" s="9"/>
      <c r="T97" s="9"/>
      <c r="U97" s="9"/>
      <c r="V97" s="9"/>
      <c r="W97" s="9"/>
      <c r="X97" s="9"/>
      <c r="Y97" s="9"/>
      <c r="Z97" s="9"/>
      <c r="AA97" s="9"/>
      <c r="AB97" s="9"/>
      <c r="AC97" s="9"/>
      <c r="AD97" s="9"/>
    </row>
    <row r="98" spans="2:30">
      <c r="B98" s="117"/>
      <c r="C98" s="117"/>
      <c r="D98" s="117"/>
      <c r="E98" s="117"/>
      <c r="F98" s="117"/>
      <c r="G98" s="127"/>
      <c r="H98" s="117"/>
      <c r="I98" s="117"/>
      <c r="J98" s="117"/>
      <c r="K98" s="117"/>
      <c r="M98" s="9"/>
      <c r="N98" s="9"/>
      <c r="O98" s="9"/>
      <c r="P98" s="9"/>
      <c r="Q98" s="9"/>
      <c r="R98" s="9"/>
      <c r="S98" s="9"/>
      <c r="T98" s="9"/>
      <c r="U98" s="9"/>
      <c r="V98" s="9"/>
      <c r="W98" s="9"/>
      <c r="X98" s="9"/>
      <c r="Y98" s="9"/>
      <c r="Z98" s="9"/>
      <c r="AA98" s="9"/>
      <c r="AB98" s="9"/>
      <c r="AC98" s="9"/>
      <c r="AD98" s="9"/>
    </row>
    <row r="99" spans="2:30">
      <c r="B99" s="117"/>
      <c r="C99" s="117"/>
      <c r="D99" s="117"/>
      <c r="E99" s="117"/>
      <c r="F99" s="117"/>
      <c r="G99" s="127"/>
      <c r="H99" s="117"/>
      <c r="I99" s="117"/>
      <c r="J99" s="117"/>
      <c r="K99" s="117"/>
      <c r="M99" s="9"/>
      <c r="N99" s="9"/>
      <c r="O99" s="9"/>
      <c r="P99" s="9"/>
      <c r="Q99" s="9"/>
      <c r="R99" s="9"/>
      <c r="S99" s="9"/>
      <c r="T99" s="9"/>
      <c r="U99" s="9"/>
      <c r="V99" s="9"/>
      <c r="W99" s="9"/>
      <c r="X99" s="9"/>
      <c r="Y99" s="9"/>
      <c r="Z99" s="9"/>
      <c r="AA99" s="9"/>
      <c r="AB99" s="9"/>
      <c r="AC99" s="9"/>
      <c r="AD99" s="9"/>
    </row>
    <row r="100" spans="2:30">
      <c r="B100" s="117"/>
      <c r="C100" s="117"/>
      <c r="D100" s="117"/>
      <c r="E100" s="117"/>
      <c r="F100" s="117"/>
      <c r="G100" s="127"/>
      <c r="H100" s="117"/>
      <c r="I100" s="117"/>
      <c r="J100" s="117"/>
      <c r="K100" s="117"/>
      <c r="M100" s="9"/>
      <c r="N100" s="9"/>
      <c r="O100" s="9"/>
      <c r="P100" s="9"/>
      <c r="Q100" s="9"/>
      <c r="R100" s="9"/>
      <c r="S100" s="9"/>
      <c r="T100" s="9"/>
      <c r="U100" s="9"/>
      <c r="V100" s="9"/>
      <c r="W100" s="9"/>
      <c r="X100" s="9"/>
      <c r="Y100" s="9"/>
      <c r="Z100" s="9"/>
      <c r="AA100" s="9"/>
      <c r="AB100" s="9"/>
      <c r="AC100" s="9"/>
      <c r="AD100" s="9"/>
    </row>
    <row r="101" spans="2:30">
      <c r="B101" s="117"/>
      <c r="C101" s="117"/>
      <c r="D101" s="117"/>
      <c r="E101" s="117"/>
      <c r="F101" s="117"/>
      <c r="G101" s="127"/>
      <c r="H101" s="117"/>
      <c r="I101" s="117"/>
      <c r="J101" s="117"/>
      <c r="K101" s="117"/>
      <c r="M101" s="9"/>
      <c r="N101" s="9"/>
      <c r="O101" s="9"/>
      <c r="P101" s="9"/>
      <c r="Q101" s="9"/>
      <c r="R101" s="9"/>
      <c r="S101" s="9"/>
      <c r="T101" s="9"/>
      <c r="U101" s="9"/>
      <c r="V101" s="9"/>
      <c r="W101" s="9"/>
      <c r="X101" s="9"/>
      <c r="Y101" s="9"/>
      <c r="Z101" s="9"/>
      <c r="AA101" s="9"/>
      <c r="AB101" s="9"/>
      <c r="AC101" s="9"/>
      <c r="AD101" s="9"/>
    </row>
    <row r="102" spans="2:30">
      <c r="B102" s="117"/>
      <c r="C102" s="117"/>
      <c r="D102" s="117"/>
      <c r="E102" s="117"/>
      <c r="F102" s="117"/>
      <c r="G102" s="127"/>
      <c r="H102" s="117"/>
      <c r="I102" s="117"/>
      <c r="J102" s="117"/>
      <c r="K102" s="117"/>
      <c r="M102" s="9"/>
      <c r="N102" s="9"/>
      <c r="O102" s="9"/>
      <c r="P102" s="9"/>
      <c r="Q102" s="9"/>
      <c r="R102" s="9"/>
      <c r="S102" s="9"/>
      <c r="T102" s="9"/>
      <c r="U102" s="9"/>
      <c r="V102" s="9"/>
      <c r="W102" s="9"/>
      <c r="X102" s="9"/>
      <c r="Y102" s="9"/>
      <c r="Z102" s="9"/>
      <c r="AA102" s="9"/>
      <c r="AB102" s="9"/>
      <c r="AC102" s="9"/>
      <c r="AD102" s="9"/>
    </row>
    <row r="103" spans="2:30">
      <c r="B103" s="117"/>
      <c r="C103" s="117"/>
      <c r="D103" s="117"/>
      <c r="E103" s="117"/>
      <c r="F103" s="117"/>
      <c r="G103" s="127"/>
      <c r="H103" s="117"/>
      <c r="I103" s="117"/>
      <c r="J103" s="117"/>
      <c r="K103" s="117"/>
      <c r="M103" s="9"/>
      <c r="N103" s="9"/>
      <c r="O103" s="9"/>
      <c r="P103" s="9"/>
      <c r="Q103" s="9"/>
      <c r="R103" s="9"/>
      <c r="S103" s="9"/>
      <c r="T103" s="9"/>
      <c r="U103" s="9"/>
      <c r="V103" s="9"/>
      <c r="W103" s="9"/>
      <c r="X103" s="9"/>
      <c r="Y103" s="9"/>
      <c r="Z103" s="9"/>
      <c r="AA103" s="9"/>
      <c r="AB103" s="9"/>
      <c r="AC103" s="9"/>
      <c r="AD103" s="9"/>
    </row>
    <row r="104" spans="2:30">
      <c r="B104" s="117"/>
      <c r="C104" s="117"/>
      <c r="D104" s="117"/>
      <c r="E104" s="117"/>
      <c r="F104" s="117"/>
      <c r="G104" s="127"/>
      <c r="H104" s="117"/>
      <c r="I104" s="117"/>
      <c r="J104" s="117"/>
      <c r="K104" s="117"/>
      <c r="M104" s="9"/>
      <c r="N104" s="9"/>
      <c r="O104" s="9"/>
      <c r="P104" s="9"/>
      <c r="Q104" s="9"/>
      <c r="R104" s="9"/>
      <c r="S104" s="9"/>
      <c r="T104" s="9"/>
      <c r="U104" s="9"/>
      <c r="V104" s="9"/>
      <c r="W104" s="9"/>
      <c r="X104" s="9"/>
      <c r="Y104" s="9"/>
      <c r="Z104" s="9"/>
      <c r="AA104" s="9"/>
      <c r="AB104" s="9"/>
      <c r="AC104" s="9"/>
      <c r="AD104" s="9"/>
    </row>
    <row r="105" spans="2:30">
      <c r="B105" s="117"/>
      <c r="C105" s="117"/>
      <c r="D105" s="117"/>
      <c r="E105" s="117"/>
      <c r="F105" s="117"/>
      <c r="G105" s="127"/>
      <c r="H105" s="117"/>
      <c r="I105" s="117"/>
      <c r="J105" s="117"/>
      <c r="K105" s="117"/>
      <c r="M105" s="9"/>
      <c r="N105" s="9"/>
      <c r="O105" s="9"/>
      <c r="P105" s="9"/>
      <c r="Q105" s="9"/>
      <c r="R105" s="9"/>
      <c r="S105" s="9"/>
      <c r="T105" s="9"/>
      <c r="U105" s="9"/>
      <c r="V105" s="9"/>
      <c r="W105" s="9"/>
      <c r="X105" s="9"/>
      <c r="Y105" s="9"/>
      <c r="Z105" s="9"/>
      <c r="AA105" s="9"/>
      <c r="AB105" s="9"/>
      <c r="AC105" s="9"/>
      <c r="AD105" s="9"/>
    </row>
    <row r="106" spans="2:30">
      <c r="B106" s="117"/>
      <c r="C106" s="117"/>
      <c r="D106" s="117"/>
      <c r="E106" s="117"/>
      <c r="F106" s="117"/>
      <c r="G106" s="127"/>
      <c r="H106" s="117"/>
      <c r="I106" s="117"/>
      <c r="J106" s="117"/>
      <c r="K106" s="117"/>
      <c r="M106" s="9"/>
      <c r="N106" s="9"/>
      <c r="O106" s="9"/>
      <c r="P106" s="9"/>
      <c r="Q106" s="9"/>
      <c r="R106" s="9"/>
      <c r="S106" s="9"/>
      <c r="T106" s="9"/>
      <c r="U106" s="9"/>
      <c r="V106" s="9"/>
      <c r="W106" s="9"/>
      <c r="X106" s="9"/>
      <c r="Y106" s="9"/>
      <c r="Z106" s="9"/>
      <c r="AA106" s="9"/>
      <c r="AB106" s="9"/>
      <c r="AC106" s="9"/>
      <c r="AD106" s="9"/>
    </row>
    <row r="107" spans="2:30">
      <c r="B107" s="117"/>
      <c r="C107" s="117"/>
      <c r="D107" s="117"/>
      <c r="E107" s="117"/>
      <c r="F107" s="117"/>
      <c r="G107" s="127"/>
      <c r="H107" s="117"/>
      <c r="I107" s="117"/>
      <c r="J107" s="117"/>
      <c r="K107" s="117"/>
      <c r="M107" s="9"/>
      <c r="N107" s="9"/>
      <c r="O107" s="9"/>
      <c r="P107" s="9"/>
      <c r="Q107" s="9"/>
      <c r="R107" s="9"/>
      <c r="S107" s="9"/>
      <c r="T107" s="9"/>
      <c r="U107" s="9"/>
      <c r="V107" s="9"/>
      <c r="W107" s="9"/>
      <c r="X107" s="9"/>
      <c r="Y107" s="9"/>
      <c r="Z107" s="9"/>
      <c r="AA107" s="9"/>
      <c r="AB107" s="9"/>
      <c r="AC107" s="9"/>
      <c r="AD107" s="9"/>
    </row>
    <row r="108" spans="2:30">
      <c r="B108" s="117"/>
      <c r="C108" s="117"/>
      <c r="D108" s="117"/>
      <c r="E108" s="117"/>
      <c r="F108" s="117"/>
      <c r="G108" s="127"/>
      <c r="H108" s="117"/>
      <c r="I108" s="117"/>
      <c r="J108" s="117"/>
      <c r="K108" s="117"/>
      <c r="M108" s="9"/>
      <c r="N108" s="9"/>
      <c r="O108" s="9"/>
      <c r="P108" s="9"/>
      <c r="Q108" s="9"/>
      <c r="R108" s="9"/>
      <c r="S108" s="9"/>
      <c r="T108" s="9"/>
      <c r="U108" s="9"/>
      <c r="V108" s="9"/>
      <c r="W108" s="9"/>
      <c r="X108" s="9"/>
      <c r="Y108" s="9"/>
      <c r="Z108" s="9"/>
      <c r="AA108" s="9"/>
      <c r="AB108" s="9"/>
      <c r="AC108" s="9"/>
      <c r="AD108" s="9"/>
    </row>
    <row r="109" spans="2:30">
      <c r="B109" s="117"/>
      <c r="C109" s="117"/>
      <c r="D109" s="117"/>
      <c r="E109" s="117"/>
      <c r="F109" s="117"/>
      <c r="G109" s="127"/>
      <c r="H109" s="117"/>
      <c r="I109" s="117"/>
      <c r="J109" s="117"/>
      <c r="K109" s="117"/>
      <c r="M109" s="9"/>
      <c r="N109" s="9"/>
      <c r="O109" s="9"/>
      <c r="P109" s="9"/>
      <c r="Q109" s="9"/>
      <c r="R109" s="9"/>
      <c r="S109" s="9"/>
      <c r="T109" s="9"/>
      <c r="U109" s="9"/>
      <c r="V109" s="9"/>
      <c r="W109" s="9"/>
      <c r="X109" s="9"/>
      <c r="Y109" s="9"/>
      <c r="Z109" s="9"/>
      <c r="AA109" s="9"/>
      <c r="AB109" s="9"/>
      <c r="AC109" s="9"/>
      <c r="AD109" s="9"/>
    </row>
    <row r="110" spans="2:30">
      <c r="B110" s="117"/>
      <c r="C110" s="117"/>
      <c r="D110" s="117"/>
      <c r="E110" s="117"/>
      <c r="F110" s="117"/>
      <c r="G110" s="127"/>
      <c r="H110" s="117"/>
      <c r="I110" s="117"/>
      <c r="J110" s="117"/>
      <c r="K110" s="117"/>
      <c r="M110" s="9"/>
      <c r="N110" s="9"/>
      <c r="O110" s="9"/>
      <c r="P110" s="9"/>
      <c r="Q110" s="9"/>
      <c r="R110" s="9"/>
      <c r="S110" s="9"/>
      <c r="T110" s="9"/>
      <c r="U110" s="9"/>
      <c r="V110" s="9"/>
      <c r="W110" s="9"/>
      <c r="X110" s="9"/>
      <c r="Y110" s="9"/>
      <c r="Z110" s="9"/>
      <c r="AA110" s="9"/>
      <c r="AB110" s="9"/>
      <c r="AC110" s="9"/>
      <c r="AD110" s="9"/>
    </row>
    <row r="111" spans="2:30">
      <c r="B111" s="117"/>
      <c r="C111" s="117"/>
      <c r="D111" s="117"/>
      <c r="E111" s="117"/>
      <c r="F111" s="117"/>
      <c r="G111" s="127"/>
      <c r="H111" s="117"/>
      <c r="I111" s="117"/>
      <c r="J111" s="117"/>
      <c r="K111" s="117"/>
      <c r="M111" s="9"/>
      <c r="N111" s="9"/>
      <c r="O111" s="9"/>
      <c r="P111" s="9"/>
      <c r="Q111" s="9"/>
      <c r="R111" s="9"/>
      <c r="S111" s="9"/>
      <c r="T111" s="9"/>
      <c r="U111" s="9"/>
      <c r="V111" s="9"/>
      <c r="W111" s="9"/>
      <c r="X111" s="9"/>
      <c r="Y111" s="9"/>
      <c r="Z111" s="9"/>
      <c r="AA111" s="9"/>
      <c r="AB111" s="9"/>
      <c r="AC111" s="9"/>
      <c r="AD111" s="9"/>
    </row>
    <row r="112" spans="2:30">
      <c r="B112" s="117"/>
      <c r="C112" s="117"/>
      <c r="D112" s="117"/>
      <c r="E112" s="117"/>
      <c r="F112" s="117"/>
      <c r="G112" s="127"/>
      <c r="H112" s="117"/>
      <c r="I112" s="117"/>
      <c r="J112" s="117"/>
      <c r="K112" s="117"/>
      <c r="M112" s="9"/>
      <c r="N112" s="9"/>
      <c r="O112" s="9"/>
      <c r="P112" s="9"/>
      <c r="Q112" s="9"/>
      <c r="R112" s="9"/>
      <c r="S112" s="9"/>
      <c r="T112" s="9"/>
      <c r="U112" s="9"/>
      <c r="V112" s="9"/>
      <c r="W112" s="9"/>
      <c r="X112" s="9"/>
      <c r="Y112" s="9"/>
      <c r="Z112" s="9"/>
      <c r="AA112" s="9"/>
      <c r="AB112" s="9"/>
      <c r="AC112" s="9"/>
      <c r="AD112" s="9"/>
    </row>
    <row r="113" spans="2:30">
      <c r="B113" s="117"/>
      <c r="C113" s="117"/>
      <c r="D113" s="117"/>
      <c r="E113" s="117"/>
      <c r="F113" s="117"/>
      <c r="G113" s="127"/>
      <c r="H113" s="117"/>
      <c r="I113" s="117"/>
      <c r="J113" s="117"/>
      <c r="K113" s="117"/>
      <c r="M113" s="9"/>
      <c r="N113" s="9"/>
      <c r="O113" s="9"/>
      <c r="P113" s="9"/>
      <c r="Q113" s="9"/>
      <c r="R113" s="9"/>
      <c r="S113" s="9"/>
      <c r="T113" s="9"/>
      <c r="U113" s="9"/>
      <c r="V113" s="9"/>
      <c r="W113" s="9"/>
      <c r="X113" s="9"/>
      <c r="Y113" s="9"/>
      <c r="Z113" s="9"/>
      <c r="AA113" s="9"/>
      <c r="AB113" s="9"/>
      <c r="AC113" s="9"/>
      <c r="AD113" s="9"/>
    </row>
    <row r="114" spans="2:30">
      <c r="B114" s="117"/>
      <c r="C114" s="117"/>
      <c r="D114" s="117"/>
      <c r="E114" s="117"/>
      <c r="F114" s="117"/>
      <c r="G114" s="127"/>
      <c r="H114" s="117"/>
      <c r="I114" s="117"/>
      <c r="J114" s="117"/>
      <c r="K114" s="117"/>
      <c r="M114" s="9"/>
      <c r="N114" s="9"/>
      <c r="O114" s="9"/>
      <c r="P114" s="9"/>
      <c r="Q114" s="9"/>
      <c r="R114" s="9"/>
      <c r="S114" s="9"/>
      <c r="T114" s="9"/>
      <c r="U114" s="9"/>
      <c r="V114" s="9"/>
      <c r="W114" s="9"/>
      <c r="X114" s="9"/>
      <c r="Y114" s="9"/>
      <c r="Z114" s="9"/>
      <c r="AA114" s="9"/>
      <c r="AB114" s="9"/>
      <c r="AC114" s="9"/>
      <c r="AD114" s="9"/>
    </row>
    <row r="115" spans="2:30">
      <c r="B115" s="117"/>
      <c r="C115" s="117"/>
      <c r="D115" s="117"/>
      <c r="E115" s="117"/>
      <c r="F115" s="117"/>
      <c r="G115" s="127"/>
      <c r="H115" s="117"/>
      <c r="I115" s="117"/>
      <c r="J115" s="117"/>
      <c r="K115" s="117"/>
      <c r="M115" s="9"/>
      <c r="N115" s="9"/>
      <c r="O115" s="9"/>
      <c r="P115" s="9"/>
      <c r="Q115" s="9"/>
      <c r="R115" s="9"/>
      <c r="S115" s="9"/>
      <c r="T115" s="9"/>
      <c r="U115" s="9"/>
      <c r="V115" s="9"/>
      <c r="W115" s="9"/>
      <c r="X115" s="9"/>
      <c r="Y115" s="9"/>
      <c r="Z115" s="9"/>
      <c r="AA115" s="9"/>
      <c r="AB115" s="9"/>
      <c r="AC115" s="9"/>
      <c r="AD115" s="9"/>
    </row>
    <row r="116" spans="2:30">
      <c r="B116" s="117"/>
      <c r="C116" s="117"/>
      <c r="D116" s="117"/>
      <c r="E116" s="117"/>
      <c r="F116" s="117"/>
      <c r="G116" s="127"/>
      <c r="H116" s="117"/>
      <c r="I116" s="117"/>
      <c r="J116" s="117"/>
      <c r="K116" s="117"/>
      <c r="M116" s="9"/>
      <c r="N116" s="9"/>
      <c r="O116" s="9"/>
      <c r="P116" s="9"/>
      <c r="Q116" s="9"/>
      <c r="R116" s="9"/>
      <c r="S116" s="9"/>
      <c r="T116" s="9"/>
      <c r="U116" s="9"/>
      <c r="V116" s="9"/>
      <c r="W116" s="9"/>
      <c r="X116" s="9"/>
      <c r="Y116" s="9"/>
      <c r="Z116" s="9"/>
      <c r="AA116" s="9"/>
      <c r="AB116" s="9"/>
      <c r="AC116" s="9"/>
      <c r="AD116" s="9"/>
    </row>
    <row r="117" spans="2:30">
      <c r="B117" s="117"/>
      <c r="C117" s="117"/>
      <c r="D117" s="117"/>
      <c r="E117" s="117"/>
      <c r="F117" s="117"/>
      <c r="G117" s="127"/>
      <c r="H117" s="117"/>
      <c r="I117" s="117"/>
      <c r="J117" s="117"/>
      <c r="K117" s="117"/>
      <c r="M117" s="9"/>
      <c r="N117" s="9"/>
      <c r="O117" s="9"/>
      <c r="P117" s="9"/>
      <c r="Q117" s="9"/>
      <c r="R117" s="9"/>
      <c r="S117" s="9"/>
      <c r="T117" s="9"/>
      <c r="U117" s="9"/>
      <c r="V117" s="9"/>
      <c r="W117" s="9"/>
      <c r="X117" s="9"/>
      <c r="Y117" s="9"/>
      <c r="Z117" s="9"/>
      <c r="AA117" s="9"/>
      <c r="AB117" s="9"/>
      <c r="AC117" s="9"/>
      <c r="AD117" s="9"/>
    </row>
    <row r="118" spans="2:30">
      <c r="B118" s="117"/>
      <c r="C118" s="117"/>
      <c r="D118" s="117"/>
      <c r="E118" s="117"/>
      <c r="F118" s="117"/>
      <c r="G118" s="127"/>
      <c r="H118" s="117"/>
      <c r="I118" s="117"/>
      <c r="J118" s="117"/>
      <c r="K118" s="117"/>
      <c r="M118" s="9"/>
      <c r="N118" s="9"/>
      <c r="O118" s="9"/>
      <c r="P118" s="9"/>
      <c r="Q118" s="9"/>
      <c r="R118" s="9"/>
      <c r="S118" s="9"/>
      <c r="T118" s="9"/>
      <c r="U118" s="9"/>
      <c r="V118" s="9"/>
      <c r="W118" s="9"/>
      <c r="X118" s="9"/>
      <c r="Y118" s="9"/>
      <c r="Z118" s="9"/>
      <c r="AA118" s="9"/>
      <c r="AB118" s="9"/>
      <c r="AC118" s="9"/>
      <c r="AD118" s="9"/>
    </row>
    <row r="119" spans="2:30">
      <c r="B119" s="117"/>
      <c r="C119" s="117"/>
      <c r="D119" s="117"/>
      <c r="E119" s="117"/>
      <c r="F119" s="117"/>
      <c r="G119" s="127"/>
      <c r="H119" s="117"/>
      <c r="I119" s="117"/>
      <c r="J119" s="117"/>
      <c r="K119" s="117"/>
      <c r="M119" s="9"/>
      <c r="N119" s="9"/>
      <c r="O119" s="9"/>
      <c r="P119" s="9"/>
      <c r="Q119" s="9"/>
      <c r="R119" s="9"/>
      <c r="S119" s="9"/>
      <c r="T119" s="9"/>
      <c r="U119" s="9"/>
      <c r="V119" s="9"/>
      <c r="W119" s="9"/>
      <c r="X119" s="9"/>
      <c r="Y119" s="9"/>
      <c r="Z119" s="9"/>
      <c r="AA119" s="9"/>
      <c r="AB119" s="9"/>
      <c r="AC119" s="9"/>
      <c r="AD119" s="9"/>
    </row>
    <row r="120" spans="2:30">
      <c r="B120" s="117"/>
      <c r="C120" s="117"/>
      <c r="D120" s="117"/>
      <c r="E120" s="117"/>
      <c r="F120" s="117"/>
      <c r="G120" s="127"/>
      <c r="H120" s="117"/>
      <c r="I120" s="117"/>
      <c r="J120" s="117"/>
      <c r="K120" s="117"/>
      <c r="M120" s="9"/>
      <c r="N120" s="9"/>
      <c r="O120" s="9"/>
      <c r="P120" s="9"/>
      <c r="Q120" s="9"/>
      <c r="R120" s="9"/>
      <c r="S120" s="9"/>
      <c r="T120" s="9"/>
      <c r="U120" s="9"/>
      <c r="V120" s="9"/>
      <c r="W120" s="9"/>
      <c r="X120" s="9"/>
      <c r="Y120" s="9"/>
      <c r="Z120" s="9"/>
      <c r="AA120" s="9"/>
      <c r="AB120" s="9"/>
      <c r="AC120" s="9"/>
      <c r="AD120" s="9"/>
    </row>
    <row r="121" spans="2:30">
      <c r="B121" s="117"/>
      <c r="C121" s="117"/>
      <c r="D121" s="117"/>
      <c r="E121" s="117"/>
      <c r="F121" s="117"/>
      <c r="G121" s="127"/>
      <c r="H121" s="117"/>
      <c r="I121" s="117"/>
      <c r="J121" s="117"/>
      <c r="K121" s="117"/>
      <c r="M121" s="9"/>
      <c r="N121" s="9"/>
      <c r="O121" s="9"/>
      <c r="P121" s="9"/>
      <c r="Q121" s="9"/>
      <c r="R121" s="9"/>
      <c r="S121" s="9"/>
      <c r="T121" s="9"/>
      <c r="U121" s="9"/>
      <c r="V121" s="9"/>
      <c r="W121" s="9"/>
      <c r="X121" s="9"/>
      <c r="Y121" s="9"/>
      <c r="Z121" s="9"/>
      <c r="AA121" s="9"/>
      <c r="AB121" s="9"/>
      <c r="AC121" s="9"/>
      <c r="AD121" s="9"/>
    </row>
    <row r="122" spans="2:30">
      <c r="B122" s="117"/>
      <c r="C122" s="117"/>
      <c r="D122" s="117"/>
      <c r="E122" s="117"/>
      <c r="F122" s="117"/>
      <c r="G122" s="127"/>
      <c r="H122" s="117"/>
      <c r="I122" s="117"/>
      <c r="J122" s="117"/>
      <c r="K122" s="117"/>
      <c r="M122" s="9"/>
      <c r="N122" s="9"/>
      <c r="O122" s="9"/>
      <c r="P122" s="9"/>
      <c r="Q122" s="9"/>
      <c r="R122" s="9"/>
      <c r="S122" s="9"/>
      <c r="T122" s="9"/>
      <c r="U122" s="9"/>
      <c r="V122" s="9"/>
      <c r="W122" s="9"/>
      <c r="X122" s="9"/>
      <c r="Y122" s="9"/>
      <c r="Z122" s="9"/>
      <c r="AA122" s="9"/>
      <c r="AB122" s="9"/>
      <c r="AC122" s="9"/>
      <c r="AD122" s="9"/>
    </row>
    <row r="123" spans="2:30">
      <c r="B123" s="117"/>
      <c r="C123" s="117"/>
      <c r="D123" s="117"/>
      <c r="E123" s="117"/>
      <c r="F123" s="117"/>
      <c r="G123" s="127"/>
      <c r="H123" s="117"/>
      <c r="I123" s="117"/>
      <c r="J123" s="117"/>
      <c r="K123" s="117"/>
      <c r="M123" s="9"/>
      <c r="N123" s="9"/>
      <c r="O123" s="9"/>
      <c r="P123" s="9"/>
      <c r="Q123" s="9"/>
      <c r="R123" s="9"/>
      <c r="S123" s="9"/>
      <c r="T123" s="9"/>
      <c r="U123" s="9"/>
      <c r="V123" s="9"/>
      <c r="W123" s="9"/>
      <c r="X123" s="9"/>
      <c r="Y123" s="9"/>
      <c r="Z123" s="9"/>
      <c r="AA123" s="9"/>
      <c r="AB123" s="9"/>
      <c r="AC123" s="9"/>
      <c r="AD123" s="9"/>
    </row>
    <row r="124" spans="2:30">
      <c r="B124" s="117"/>
      <c r="C124" s="117"/>
      <c r="D124" s="117"/>
      <c r="E124" s="117"/>
      <c r="F124" s="117"/>
      <c r="G124" s="127"/>
      <c r="H124" s="117"/>
      <c r="I124" s="117"/>
      <c r="J124" s="117"/>
      <c r="K124" s="117"/>
      <c r="M124" s="9"/>
      <c r="N124" s="9"/>
      <c r="O124" s="9"/>
      <c r="P124" s="9"/>
      <c r="Q124" s="9"/>
      <c r="R124" s="9"/>
      <c r="S124" s="9"/>
      <c r="T124" s="9"/>
      <c r="U124" s="9"/>
      <c r="V124" s="9"/>
      <c r="W124" s="9"/>
      <c r="X124" s="9"/>
      <c r="Y124" s="9"/>
      <c r="Z124" s="9"/>
      <c r="AA124" s="9"/>
      <c r="AB124" s="9"/>
      <c r="AC124" s="9"/>
      <c r="AD124" s="9"/>
    </row>
    <row r="125" spans="2:30">
      <c r="B125" s="117"/>
      <c r="C125" s="117"/>
      <c r="D125" s="117"/>
      <c r="E125" s="117"/>
      <c r="F125" s="117"/>
      <c r="G125" s="127"/>
      <c r="H125" s="117"/>
      <c r="I125" s="117"/>
      <c r="J125" s="117"/>
      <c r="K125" s="117"/>
      <c r="M125" s="9"/>
      <c r="N125" s="9"/>
      <c r="O125" s="9"/>
      <c r="P125" s="9"/>
      <c r="Q125" s="9"/>
      <c r="R125" s="9"/>
      <c r="S125" s="9"/>
      <c r="T125" s="9"/>
      <c r="U125" s="9"/>
      <c r="V125" s="9"/>
      <c r="W125" s="9"/>
      <c r="X125" s="9"/>
      <c r="Y125" s="9"/>
      <c r="Z125" s="9"/>
      <c r="AA125" s="9"/>
      <c r="AB125" s="9"/>
      <c r="AC125" s="9"/>
      <c r="AD125" s="9"/>
    </row>
    <row r="126" spans="2:30">
      <c r="B126" s="117"/>
      <c r="C126" s="117"/>
      <c r="D126" s="117"/>
      <c r="E126" s="117"/>
      <c r="F126" s="117"/>
      <c r="G126" s="127"/>
      <c r="H126" s="117"/>
      <c r="I126" s="117"/>
      <c r="J126" s="117"/>
      <c r="K126" s="117"/>
      <c r="M126" s="9"/>
      <c r="N126" s="9"/>
      <c r="O126" s="9"/>
      <c r="P126" s="9"/>
      <c r="Q126" s="9"/>
      <c r="R126" s="9"/>
      <c r="S126" s="9"/>
      <c r="T126" s="9"/>
      <c r="U126" s="9"/>
      <c r="V126" s="9"/>
      <c r="W126" s="9"/>
      <c r="X126" s="9"/>
      <c r="Y126" s="9"/>
      <c r="Z126" s="9"/>
      <c r="AA126" s="9"/>
      <c r="AB126" s="9"/>
      <c r="AC126" s="9"/>
      <c r="AD126" s="9"/>
    </row>
    <row r="127" spans="2:30">
      <c r="B127" s="117"/>
      <c r="C127" s="117"/>
      <c r="D127" s="117"/>
      <c r="E127" s="117"/>
      <c r="F127" s="117"/>
      <c r="G127" s="127"/>
      <c r="H127" s="117"/>
      <c r="I127" s="117"/>
      <c r="J127" s="117"/>
      <c r="K127" s="117"/>
      <c r="M127" s="9"/>
      <c r="N127" s="9"/>
      <c r="O127" s="9"/>
      <c r="P127" s="9"/>
      <c r="Q127" s="9"/>
      <c r="R127" s="9"/>
      <c r="S127" s="9"/>
      <c r="T127" s="9"/>
      <c r="U127" s="9"/>
      <c r="V127" s="9"/>
      <c r="W127" s="9"/>
      <c r="X127" s="9"/>
      <c r="Y127" s="9"/>
      <c r="Z127" s="9"/>
      <c r="AA127" s="9"/>
      <c r="AB127" s="9"/>
      <c r="AC127" s="9"/>
      <c r="AD127" s="9"/>
    </row>
    <row r="128" spans="2:30">
      <c r="B128" s="117"/>
      <c r="C128" s="117"/>
      <c r="D128" s="117"/>
      <c r="E128" s="117"/>
      <c r="F128" s="117"/>
      <c r="G128" s="127"/>
      <c r="H128" s="117"/>
      <c r="I128" s="117"/>
      <c r="J128" s="117"/>
      <c r="K128" s="117"/>
      <c r="M128" s="9"/>
      <c r="N128" s="9"/>
      <c r="O128" s="9"/>
      <c r="P128" s="9"/>
      <c r="Q128" s="9"/>
      <c r="R128" s="9"/>
      <c r="S128" s="9"/>
      <c r="T128" s="9"/>
      <c r="U128" s="9"/>
      <c r="V128" s="9"/>
      <c r="W128" s="9"/>
      <c r="X128" s="9"/>
      <c r="Y128" s="9"/>
      <c r="Z128" s="9"/>
      <c r="AA128" s="9"/>
      <c r="AB128" s="9"/>
      <c r="AC128" s="9"/>
      <c r="AD128" s="9"/>
    </row>
    <row r="129" spans="2:30">
      <c r="B129" s="117"/>
      <c r="C129" s="117"/>
      <c r="D129" s="117"/>
      <c r="E129" s="117"/>
      <c r="F129" s="117"/>
      <c r="G129" s="127"/>
      <c r="H129" s="117"/>
      <c r="I129" s="117"/>
      <c r="J129" s="117"/>
      <c r="K129" s="117"/>
      <c r="M129" s="9"/>
      <c r="N129" s="9"/>
      <c r="O129" s="9"/>
      <c r="P129" s="9"/>
      <c r="Q129" s="9"/>
      <c r="R129" s="9"/>
      <c r="S129" s="9"/>
      <c r="T129" s="9"/>
      <c r="U129" s="9"/>
      <c r="V129" s="9"/>
      <c r="W129" s="9"/>
      <c r="X129" s="9"/>
      <c r="Y129" s="9"/>
      <c r="Z129" s="9"/>
      <c r="AA129" s="9"/>
      <c r="AB129" s="9"/>
      <c r="AC129" s="9"/>
      <c r="AD129" s="9"/>
    </row>
    <row r="130" spans="2:30">
      <c r="B130" s="117"/>
      <c r="C130" s="117"/>
      <c r="D130" s="117"/>
      <c r="E130" s="117"/>
      <c r="F130" s="117"/>
      <c r="G130" s="127"/>
      <c r="H130" s="117"/>
      <c r="I130" s="117"/>
      <c r="J130" s="117"/>
      <c r="K130" s="117"/>
      <c r="M130" s="9"/>
      <c r="N130" s="9"/>
      <c r="O130" s="9"/>
      <c r="P130" s="9"/>
      <c r="Q130" s="9"/>
      <c r="R130" s="9"/>
      <c r="S130" s="9"/>
      <c r="T130" s="9"/>
      <c r="U130" s="9"/>
      <c r="V130" s="9"/>
      <c r="W130" s="9"/>
      <c r="X130" s="9"/>
      <c r="Y130" s="9"/>
      <c r="Z130" s="9"/>
      <c r="AA130" s="9"/>
      <c r="AB130" s="9"/>
      <c r="AC130" s="9"/>
      <c r="AD130" s="9"/>
    </row>
    <row r="131" spans="2:30">
      <c r="B131" s="117"/>
      <c r="C131" s="117"/>
      <c r="D131" s="117"/>
      <c r="E131" s="117"/>
      <c r="F131" s="117"/>
      <c r="G131" s="127"/>
      <c r="H131" s="117"/>
      <c r="I131" s="117"/>
      <c r="J131" s="117"/>
      <c r="K131" s="117"/>
      <c r="M131" s="9"/>
      <c r="N131" s="9"/>
      <c r="O131" s="9"/>
      <c r="P131" s="9"/>
      <c r="Q131" s="9"/>
      <c r="R131" s="9"/>
      <c r="S131" s="9"/>
      <c r="T131" s="9"/>
      <c r="U131" s="9"/>
      <c r="V131" s="9"/>
      <c r="W131" s="9"/>
      <c r="X131" s="9"/>
      <c r="Y131" s="9"/>
      <c r="Z131" s="9"/>
      <c r="AA131" s="9"/>
      <c r="AB131" s="9"/>
      <c r="AC131" s="9"/>
      <c r="AD131" s="9"/>
    </row>
    <row r="132" spans="2:30">
      <c r="B132" s="117"/>
      <c r="C132" s="117"/>
      <c r="D132" s="117"/>
      <c r="E132" s="117"/>
      <c r="F132" s="117"/>
      <c r="G132" s="127"/>
      <c r="H132" s="117"/>
      <c r="I132" s="117"/>
      <c r="J132" s="117"/>
      <c r="K132" s="117"/>
      <c r="M132" s="9"/>
      <c r="N132" s="9"/>
      <c r="O132" s="9"/>
      <c r="P132" s="9"/>
      <c r="Q132" s="9"/>
      <c r="R132" s="9"/>
      <c r="S132" s="9"/>
      <c r="T132" s="9"/>
      <c r="U132" s="9"/>
      <c r="V132" s="9"/>
      <c r="W132" s="9"/>
      <c r="X132" s="9"/>
      <c r="Y132" s="9"/>
      <c r="Z132" s="9"/>
      <c r="AA132" s="9"/>
      <c r="AB132" s="9"/>
      <c r="AC132" s="9"/>
      <c r="AD132" s="9"/>
    </row>
    <row r="133" spans="2:30">
      <c r="B133" s="117"/>
      <c r="C133" s="117"/>
      <c r="D133" s="117"/>
      <c r="E133" s="117"/>
      <c r="F133" s="117"/>
      <c r="G133" s="127"/>
      <c r="H133" s="117"/>
      <c r="I133" s="117"/>
      <c r="J133" s="117"/>
      <c r="K133" s="117"/>
      <c r="M133" s="9"/>
      <c r="N133" s="9"/>
      <c r="O133" s="9"/>
      <c r="P133" s="9"/>
      <c r="Q133" s="9"/>
      <c r="R133" s="9"/>
      <c r="S133" s="9"/>
      <c r="T133" s="9"/>
      <c r="U133" s="9"/>
      <c r="V133" s="9"/>
      <c r="W133" s="9"/>
      <c r="X133" s="9"/>
      <c r="Y133" s="9"/>
      <c r="Z133" s="9"/>
      <c r="AA133" s="9"/>
      <c r="AB133" s="9"/>
      <c r="AC133" s="9"/>
      <c r="AD133" s="9"/>
    </row>
    <row r="134" spans="2:30">
      <c r="B134" s="117"/>
      <c r="C134" s="117"/>
      <c r="D134" s="117"/>
      <c r="E134" s="117"/>
      <c r="F134" s="117"/>
      <c r="G134" s="127"/>
      <c r="H134" s="117"/>
      <c r="I134" s="117"/>
      <c r="J134" s="117"/>
      <c r="K134" s="117"/>
      <c r="M134" s="9"/>
      <c r="N134" s="9"/>
      <c r="O134" s="9"/>
      <c r="P134" s="9"/>
      <c r="Q134" s="9"/>
      <c r="R134" s="9"/>
      <c r="S134" s="9"/>
      <c r="T134" s="9"/>
      <c r="U134" s="9"/>
      <c r="V134" s="9"/>
      <c r="W134" s="9"/>
      <c r="X134" s="9"/>
      <c r="Y134" s="9"/>
      <c r="Z134" s="9"/>
      <c r="AA134" s="9"/>
      <c r="AB134" s="9"/>
      <c r="AC134" s="9"/>
      <c r="AD134" s="9"/>
    </row>
    <row r="135" spans="2:30">
      <c r="B135" s="117"/>
      <c r="C135" s="117"/>
      <c r="D135" s="117"/>
      <c r="E135" s="117"/>
      <c r="F135" s="117"/>
      <c r="G135" s="127"/>
      <c r="H135" s="117"/>
      <c r="I135" s="117"/>
      <c r="J135" s="117"/>
      <c r="K135" s="117"/>
      <c r="M135" s="9"/>
      <c r="N135" s="9"/>
      <c r="O135" s="9"/>
      <c r="P135" s="9"/>
      <c r="Q135" s="9"/>
      <c r="R135" s="9"/>
      <c r="S135" s="9"/>
      <c r="T135" s="9"/>
      <c r="U135" s="9"/>
      <c r="V135" s="9"/>
      <c r="W135" s="9"/>
      <c r="X135" s="9"/>
      <c r="Y135" s="9"/>
      <c r="Z135" s="9"/>
      <c r="AA135" s="9"/>
      <c r="AB135" s="9"/>
      <c r="AC135" s="9"/>
      <c r="AD135" s="9"/>
    </row>
    <row r="136" spans="2:30">
      <c r="B136" s="117"/>
      <c r="C136" s="117"/>
      <c r="D136" s="117"/>
      <c r="E136" s="117"/>
      <c r="F136" s="117"/>
      <c r="G136" s="127"/>
      <c r="H136" s="117"/>
      <c r="I136" s="117"/>
      <c r="J136" s="117"/>
      <c r="K136" s="117"/>
      <c r="M136" s="9"/>
      <c r="N136" s="9"/>
      <c r="O136" s="9"/>
      <c r="P136" s="9"/>
      <c r="Q136" s="9"/>
      <c r="R136" s="9"/>
      <c r="S136" s="9"/>
      <c r="T136" s="9"/>
      <c r="U136" s="9"/>
      <c r="V136" s="9"/>
      <c r="W136" s="9"/>
      <c r="X136" s="9"/>
      <c r="Y136" s="9"/>
      <c r="Z136" s="9"/>
      <c r="AA136" s="9"/>
      <c r="AB136" s="9"/>
      <c r="AC136" s="9"/>
      <c r="AD136" s="9"/>
    </row>
    <row r="137" spans="2:30">
      <c r="B137" s="117"/>
      <c r="C137" s="117"/>
      <c r="D137" s="117"/>
      <c r="E137" s="117"/>
      <c r="F137" s="117"/>
      <c r="G137" s="127"/>
      <c r="H137" s="117"/>
      <c r="I137" s="117"/>
      <c r="J137" s="117"/>
      <c r="K137" s="117"/>
      <c r="M137" s="9"/>
      <c r="N137" s="9"/>
      <c r="O137" s="9"/>
      <c r="P137" s="9"/>
      <c r="Q137" s="9"/>
      <c r="R137" s="9"/>
      <c r="S137" s="9"/>
      <c r="T137" s="9"/>
      <c r="U137" s="9"/>
      <c r="V137" s="9"/>
      <c r="W137" s="9"/>
      <c r="X137" s="9"/>
      <c r="Y137" s="9"/>
      <c r="Z137" s="9"/>
      <c r="AA137" s="9"/>
      <c r="AB137" s="9"/>
      <c r="AC137" s="9"/>
      <c r="AD137" s="9"/>
    </row>
    <row r="138" spans="2:30">
      <c r="B138" s="117"/>
      <c r="C138" s="117"/>
      <c r="D138" s="117"/>
      <c r="E138" s="117"/>
      <c r="F138" s="117"/>
      <c r="G138" s="127"/>
      <c r="H138" s="117"/>
      <c r="I138" s="117"/>
      <c r="J138" s="117"/>
      <c r="K138" s="117"/>
      <c r="M138" s="9"/>
      <c r="N138" s="9"/>
      <c r="O138" s="9"/>
      <c r="P138" s="9"/>
      <c r="Q138" s="9"/>
      <c r="R138" s="9"/>
      <c r="S138" s="9"/>
      <c r="T138" s="9"/>
      <c r="U138" s="9"/>
      <c r="V138" s="9"/>
      <c r="W138" s="9"/>
      <c r="X138" s="9"/>
      <c r="Y138" s="9"/>
      <c r="Z138" s="9"/>
      <c r="AA138" s="9"/>
      <c r="AB138" s="9"/>
      <c r="AC138" s="9"/>
      <c r="AD138" s="9"/>
    </row>
    <row r="139" spans="2:30">
      <c r="B139" s="117"/>
      <c r="C139" s="117"/>
      <c r="D139" s="117"/>
      <c r="E139" s="117"/>
      <c r="F139" s="117"/>
      <c r="G139" s="127"/>
      <c r="H139" s="117"/>
      <c r="I139" s="117"/>
      <c r="J139" s="117"/>
      <c r="K139" s="117"/>
      <c r="M139" s="9"/>
      <c r="N139" s="9"/>
      <c r="O139" s="9"/>
      <c r="P139" s="9"/>
      <c r="Q139" s="9"/>
      <c r="R139" s="9"/>
      <c r="S139" s="9"/>
      <c r="T139" s="9"/>
      <c r="U139" s="9"/>
      <c r="V139" s="9"/>
      <c r="W139" s="9"/>
      <c r="X139" s="9"/>
      <c r="Y139" s="9"/>
      <c r="Z139" s="9"/>
      <c r="AA139" s="9"/>
      <c r="AB139" s="9"/>
      <c r="AC139" s="9"/>
      <c r="AD139" s="9"/>
    </row>
    <row r="140" spans="2:30">
      <c r="B140" s="117"/>
      <c r="C140" s="117"/>
      <c r="D140" s="117"/>
      <c r="E140" s="117"/>
      <c r="F140" s="117"/>
      <c r="G140" s="127"/>
      <c r="H140" s="117"/>
      <c r="I140" s="117"/>
      <c r="J140" s="117"/>
      <c r="K140" s="117"/>
      <c r="M140" s="9"/>
      <c r="N140" s="9"/>
      <c r="O140" s="9"/>
      <c r="P140" s="9"/>
      <c r="Q140" s="9"/>
      <c r="R140" s="9"/>
      <c r="S140" s="9"/>
      <c r="T140" s="9"/>
      <c r="U140" s="9"/>
      <c r="V140" s="9"/>
      <c r="W140" s="9"/>
      <c r="X140" s="9"/>
      <c r="Y140" s="9"/>
      <c r="Z140" s="9"/>
      <c r="AA140" s="9"/>
      <c r="AB140" s="9"/>
      <c r="AC140" s="9"/>
      <c r="AD140" s="9"/>
    </row>
    <row r="141" spans="2:30">
      <c r="B141" s="117"/>
      <c r="C141" s="117"/>
      <c r="D141" s="117"/>
      <c r="E141" s="117"/>
      <c r="F141" s="117"/>
      <c r="G141" s="127"/>
      <c r="H141" s="117"/>
      <c r="I141" s="117"/>
      <c r="J141" s="117"/>
      <c r="K141" s="117"/>
      <c r="M141" s="9"/>
      <c r="N141" s="9"/>
      <c r="O141" s="9"/>
      <c r="P141" s="9"/>
      <c r="Q141" s="9"/>
      <c r="R141" s="9"/>
      <c r="S141" s="9"/>
      <c r="T141" s="9"/>
      <c r="U141" s="9"/>
      <c r="V141" s="9"/>
      <c r="W141" s="9"/>
      <c r="X141" s="9"/>
      <c r="Y141" s="9"/>
      <c r="Z141" s="9"/>
      <c r="AA141" s="9"/>
      <c r="AB141" s="9"/>
      <c r="AC141" s="9"/>
      <c r="AD141" s="9"/>
    </row>
    <row r="142" spans="2:30">
      <c r="B142" s="117"/>
      <c r="C142" s="117"/>
      <c r="D142" s="117"/>
      <c r="E142" s="117"/>
      <c r="F142" s="117"/>
      <c r="G142" s="127"/>
      <c r="H142" s="117"/>
      <c r="I142" s="117"/>
      <c r="J142" s="117"/>
      <c r="K142" s="117"/>
      <c r="M142" s="9"/>
      <c r="N142" s="9"/>
      <c r="O142" s="9"/>
      <c r="P142" s="9"/>
      <c r="Q142" s="9"/>
      <c r="R142" s="9"/>
      <c r="S142" s="9"/>
      <c r="T142" s="9"/>
      <c r="U142" s="9"/>
      <c r="V142" s="9"/>
      <c r="W142" s="9"/>
      <c r="X142" s="9"/>
      <c r="Y142" s="9"/>
      <c r="Z142" s="9"/>
      <c r="AA142" s="9"/>
      <c r="AB142" s="9"/>
      <c r="AC142" s="9"/>
      <c r="AD142" s="9"/>
    </row>
    <row r="143" spans="2:30">
      <c r="B143" s="117"/>
      <c r="C143" s="117"/>
      <c r="D143" s="117"/>
      <c r="E143" s="117"/>
      <c r="F143" s="117"/>
      <c r="G143" s="127"/>
      <c r="H143" s="117"/>
      <c r="I143" s="117"/>
      <c r="J143" s="117"/>
      <c r="K143" s="117"/>
      <c r="M143" s="9"/>
      <c r="N143" s="9"/>
      <c r="O143" s="9"/>
      <c r="P143" s="9"/>
      <c r="Q143" s="9"/>
      <c r="R143" s="9"/>
      <c r="S143" s="9"/>
      <c r="T143" s="9"/>
      <c r="U143" s="9"/>
      <c r="V143" s="9"/>
      <c r="W143" s="9"/>
      <c r="X143" s="9"/>
      <c r="Y143" s="9"/>
      <c r="Z143" s="9"/>
      <c r="AA143" s="9"/>
      <c r="AB143" s="9"/>
      <c r="AC143" s="9"/>
      <c r="AD143" s="9"/>
    </row>
    <row r="144" spans="2:30">
      <c r="B144" s="117"/>
      <c r="C144" s="117"/>
      <c r="D144" s="117"/>
      <c r="E144" s="117"/>
      <c r="F144" s="117"/>
      <c r="G144" s="127"/>
      <c r="H144" s="117"/>
      <c r="I144" s="117"/>
      <c r="J144" s="117"/>
      <c r="K144" s="117"/>
      <c r="M144" s="9"/>
      <c r="N144" s="9"/>
      <c r="O144" s="9"/>
      <c r="P144" s="9"/>
      <c r="Q144" s="9"/>
      <c r="R144" s="9"/>
      <c r="S144" s="9"/>
      <c r="T144" s="9"/>
      <c r="U144" s="9"/>
      <c r="V144" s="9"/>
      <c r="W144" s="9"/>
      <c r="X144" s="9"/>
      <c r="Y144" s="9"/>
      <c r="Z144" s="9"/>
      <c r="AA144" s="9"/>
      <c r="AB144" s="9"/>
      <c r="AC144" s="9"/>
      <c r="AD144" s="9"/>
    </row>
    <row r="145" spans="2:30">
      <c r="B145" s="117"/>
      <c r="C145" s="117"/>
      <c r="D145" s="117"/>
      <c r="E145" s="117"/>
      <c r="F145" s="117"/>
      <c r="G145" s="127"/>
      <c r="H145" s="117"/>
      <c r="I145" s="117"/>
      <c r="J145" s="117"/>
      <c r="K145" s="117"/>
      <c r="M145" s="9"/>
      <c r="N145" s="9"/>
      <c r="O145" s="9"/>
      <c r="P145" s="9"/>
      <c r="Q145" s="9"/>
      <c r="R145" s="9"/>
      <c r="S145" s="9"/>
      <c r="T145" s="9"/>
      <c r="U145" s="9"/>
      <c r="V145" s="9"/>
      <c r="W145" s="9"/>
      <c r="X145" s="9"/>
      <c r="Y145" s="9"/>
      <c r="Z145" s="9"/>
      <c r="AA145" s="9"/>
      <c r="AB145" s="9"/>
      <c r="AC145" s="9"/>
      <c r="AD145" s="9"/>
    </row>
    <row r="146" spans="2:30">
      <c r="B146" s="117"/>
      <c r="C146" s="117"/>
      <c r="D146" s="117"/>
      <c r="E146" s="117"/>
      <c r="F146" s="117"/>
      <c r="G146" s="127"/>
      <c r="H146" s="117"/>
      <c r="I146" s="117"/>
      <c r="J146" s="117"/>
      <c r="K146" s="117"/>
      <c r="M146" s="9"/>
      <c r="N146" s="9"/>
      <c r="O146" s="9"/>
      <c r="P146" s="9"/>
      <c r="Q146" s="9"/>
      <c r="R146" s="9"/>
      <c r="S146" s="9"/>
      <c r="T146" s="9"/>
      <c r="U146" s="9"/>
      <c r="V146" s="9"/>
      <c r="W146" s="9"/>
      <c r="X146" s="9"/>
      <c r="Y146" s="9"/>
      <c r="Z146" s="9"/>
      <c r="AA146" s="9"/>
      <c r="AB146" s="9"/>
      <c r="AC146" s="9"/>
      <c r="AD146" s="9"/>
    </row>
    <row r="147" spans="2:30">
      <c r="B147" s="117"/>
      <c r="C147" s="117"/>
      <c r="D147" s="117"/>
      <c r="E147" s="117"/>
      <c r="F147" s="117"/>
      <c r="G147" s="127"/>
      <c r="H147" s="117"/>
      <c r="I147" s="117"/>
      <c r="J147" s="117"/>
      <c r="K147" s="117"/>
      <c r="M147" s="9"/>
      <c r="N147" s="9"/>
      <c r="O147" s="9"/>
      <c r="P147" s="9"/>
      <c r="Q147" s="9"/>
      <c r="R147" s="9"/>
      <c r="S147" s="9"/>
      <c r="T147" s="9"/>
      <c r="U147" s="9"/>
      <c r="V147" s="9"/>
      <c r="W147" s="9"/>
      <c r="X147" s="9"/>
      <c r="Y147" s="9"/>
      <c r="Z147" s="9"/>
      <c r="AA147" s="9"/>
      <c r="AB147" s="9"/>
      <c r="AC147" s="9"/>
      <c r="AD147" s="9"/>
    </row>
    <row r="148" spans="2:30">
      <c r="B148" s="117"/>
      <c r="C148" s="117"/>
      <c r="D148" s="117"/>
      <c r="E148" s="117"/>
      <c r="F148" s="117"/>
      <c r="G148" s="127"/>
      <c r="H148" s="117"/>
      <c r="I148" s="117"/>
      <c r="J148" s="117"/>
      <c r="K148" s="117"/>
      <c r="M148" s="9"/>
      <c r="N148" s="9"/>
      <c r="O148" s="9"/>
      <c r="P148" s="9"/>
      <c r="Q148" s="9"/>
      <c r="R148" s="9"/>
      <c r="S148" s="9"/>
      <c r="T148" s="9"/>
      <c r="U148" s="9"/>
      <c r="V148" s="9"/>
      <c r="W148" s="9"/>
      <c r="X148" s="9"/>
      <c r="Y148" s="9"/>
      <c r="Z148" s="9"/>
      <c r="AA148" s="9"/>
      <c r="AB148" s="9"/>
      <c r="AC148" s="9"/>
      <c r="AD148" s="9"/>
    </row>
    <row r="149" spans="2:30" ht="15">
      <c r="G149" s="110"/>
      <c r="M149" s="9"/>
      <c r="N149" s="9"/>
      <c r="O149" s="9"/>
      <c r="P149" s="9"/>
      <c r="Q149" s="9"/>
      <c r="R149" s="9"/>
      <c r="S149" s="9"/>
      <c r="T149" s="9"/>
      <c r="U149" s="9"/>
      <c r="V149" s="9"/>
      <c r="W149" s="9"/>
      <c r="X149" s="9"/>
      <c r="Y149" s="9"/>
      <c r="Z149" s="9"/>
      <c r="AA149" s="9"/>
      <c r="AB149" s="9"/>
      <c r="AC149" s="9"/>
      <c r="AD149" s="9"/>
    </row>
    <row r="150" spans="2:30">
      <c r="M150" s="9"/>
      <c r="N150" s="9"/>
      <c r="O150" s="9"/>
      <c r="P150" s="9"/>
      <c r="Q150" s="9"/>
      <c r="R150" s="9"/>
      <c r="S150" s="9"/>
      <c r="T150" s="9"/>
      <c r="U150" s="9"/>
      <c r="V150" s="9"/>
      <c r="W150" s="9"/>
      <c r="X150" s="9"/>
      <c r="Y150" s="9"/>
      <c r="Z150" s="9"/>
      <c r="AA150" s="9"/>
      <c r="AB150" s="9"/>
      <c r="AC150" s="9"/>
      <c r="AD150" s="9"/>
    </row>
    <row r="151" spans="2:30">
      <c r="M151" s="9"/>
      <c r="N151" s="9"/>
      <c r="O151" s="9"/>
      <c r="P151" s="9"/>
      <c r="Q151" s="9"/>
      <c r="R151" s="9"/>
      <c r="S151" s="9"/>
      <c r="T151" s="9"/>
      <c r="U151" s="9"/>
      <c r="V151" s="9"/>
      <c r="W151" s="9"/>
      <c r="X151" s="9"/>
      <c r="Y151" s="9"/>
      <c r="Z151" s="9"/>
      <c r="AA151" s="9"/>
      <c r="AB151" s="9"/>
      <c r="AC151" s="9"/>
      <c r="AD151" s="9"/>
    </row>
    <row r="152" spans="2:30">
      <c r="M152" s="9"/>
      <c r="N152" s="9"/>
      <c r="O152" s="9"/>
      <c r="P152" s="9"/>
      <c r="Q152" s="9"/>
      <c r="R152" s="9"/>
      <c r="S152" s="9"/>
      <c r="T152" s="9"/>
      <c r="U152" s="9"/>
      <c r="V152" s="9"/>
      <c r="W152" s="9"/>
      <c r="X152" s="9"/>
      <c r="Y152" s="9"/>
      <c r="Z152" s="9"/>
      <c r="AA152" s="9"/>
      <c r="AB152" s="9"/>
      <c r="AC152" s="9"/>
      <c r="AD152" s="9"/>
    </row>
    <row r="153" spans="2:30">
      <c r="M153" s="9"/>
      <c r="N153" s="9"/>
      <c r="O153" s="9"/>
      <c r="P153" s="9"/>
      <c r="Q153" s="9"/>
      <c r="R153" s="9"/>
      <c r="S153" s="9"/>
      <c r="T153" s="9"/>
      <c r="U153" s="9"/>
      <c r="V153" s="9"/>
      <c r="W153" s="9"/>
      <c r="X153" s="9"/>
      <c r="Y153" s="9"/>
      <c r="Z153" s="9"/>
      <c r="AA153" s="9"/>
      <c r="AB153" s="9"/>
      <c r="AC153" s="9"/>
      <c r="AD153" s="9"/>
    </row>
    <row r="154" spans="2:30">
      <c r="M154" s="9"/>
      <c r="N154" s="9"/>
      <c r="O154" s="9"/>
      <c r="P154" s="9"/>
      <c r="Q154" s="9"/>
      <c r="R154" s="9"/>
      <c r="S154" s="9"/>
      <c r="T154" s="9"/>
      <c r="U154" s="9"/>
      <c r="V154" s="9"/>
      <c r="W154" s="9"/>
      <c r="X154" s="9"/>
      <c r="Y154" s="9"/>
      <c r="Z154" s="9"/>
      <c r="AA154" s="9"/>
      <c r="AB154" s="9"/>
      <c r="AC154" s="9"/>
      <c r="AD154" s="9"/>
    </row>
    <row r="155" spans="2:30">
      <c r="M155" s="9"/>
      <c r="N155" s="9"/>
      <c r="O155" s="9"/>
      <c r="P155" s="9"/>
      <c r="Q155" s="9"/>
      <c r="R155" s="9"/>
      <c r="S155" s="9"/>
      <c r="T155" s="9"/>
      <c r="U155" s="9"/>
      <c r="V155" s="9"/>
      <c r="W155" s="9"/>
      <c r="X155" s="9"/>
      <c r="Y155" s="9"/>
      <c r="Z155" s="9"/>
      <c r="AA155" s="9"/>
      <c r="AB155" s="9"/>
      <c r="AC155" s="9"/>
      <c r="AD155" s="9"/>
    </row>
    <row r="156" spans="2:30">
      <c r="M156" s="9"/>
      <c r="N156" s="9"/>
      <c r="O156" s="9"/>
      <c r="P156" s="9"/>
      <c r="Q156" s="9"/>
      <c r="R156" s="9"/>
      <c r="S156" s="9"/>
      <c r="T156" s="9"/>
      <c r="U156" s="9"/>
      <c r="V156" s="9"/>
      <c r="W156" s="9"/>
      <c r="X156" s="9"/>
      <c r="Y156" s="9"/>
      <c r="Z156" s="9"/>
      <c r="AA156" s="9"/>
      <c r="AB156" s="9"/>
      <c r="AC156" s="9"/>
      <c r="AD156" s="9"/>
    </row>
    <row r="157" spans="2:30">
      <c r="M157" s="9"/>
      <c r="N157" s="9"/>
      <c r="O157" s="9"/>
      <c r="P157" s="9"/>
      <c r="Q157" s="9"/>
      <c r="R157" s="9"/>
      <c r="S157" s="9"/>
      <c r="T157" s="9"/>
      <c r="U157" s="9"/>
      <c r="V157" s="9"/>
      <c r="W157" s="9"/>
      <c r="X157" s="9"/>
      <c r="Y157" s="9"/>
      <c r="Z157" s="9"/>
      <c r="AA157" s="9"/>
      <c r="AB157" s="9"/>
      <c r="AC157" s="9"/>
      <c r="AD157" s="9"/>
    </row>
    <row r="158" spans="2:30">
      <c r="M158" s="9"/>
      <c r="N158" s="9"/>
      <c r="O158" s="9"/>
      <c r="P158" s="9"/>
      <c r="Q158" s="9"/>
      <c r="R158" s="9"/>
      <c r="S158" s="9"/>
      <c r="T158" s="9"/>
      <c r="U158" s="9"/>
      <c r="V158" s="9"/>
      <c r="W158" s="9"/>
      <c r="X158" s="9"/>
      <c r="Y158" s="9"/>
      <c r="Z158" s="9"/>
      <c r="AA158" s="9"/>
      <c r="AB158" s="9"/>
      <c r="AC158" s="9"/>
      <c r="AD158" s="9"/>
    </row>
    <row r="159" spans="2:30">
      <c r="M159" s="9"/>
      <c r="N159" s="9"/>
      <c r="O159" s="9"/>
      <c r="P159" s="9"/>
      <c r="Q159" s="9"/>
      <c r="R159" s="9"/>
      <c r="S159" s="9"/>
      <c r="T159" s="9"/>
      <c r="U159" s="9"/>
      <c r="V159" s="9"/>
      <c r="W159" s="9"/>
      <c r="X159" s="9"/>
      <c r="Y159" s="9"/>
      <c r="Z159" s="9"/>
      <c r="AA159" s="9"/>
      <c r="AB159" s="9"/>
      <c r="AC159" s="9"/>
      <c r="AD159" s="9"/>
    </row>
    <row r="160" spans="2:30">
      <c r="M160" s="9"/>
      <c r="N160" s="9"/>
      <c r="O160" s="9"/>
      <c r="P160" s="9"/>
      <c r="Q160" s="9"/>
      <c r="R160" s="9"/>
      <c r="S160" s="9"/>
      <c r="T160" s="9"/>
      <c r="U160" s="9"/>
      <c r="V160" s="9"/>
      <c r="W160" s="9"/>
      <c r="X160" s="9"/>
      <c r="Y160" s="9"/>
      <c r="Z160" s="9"/>
      <c r="AA160" s="9"/>
      <c r="AB160" s="9"/>
      <c r="AC160" s="9"/>
      <c r="AD160" s="9"/>
    </row>
    <row r="161" spans="13:30">
      <c r="M161" s="9"/>
      <c r="N161" s="9"/>
      <c r="O161" s="9"/>
      <c r="P161" s="9"/>
      <c r="Q161" s="9"/>
      <c r="R161" s="9"/>
      <c r="S161" s="9"/>
      <c r="T161" s="9"/>
      <c r="U161" s="9"/>
      <c r="V161" s="9"/>
      <c r="W161" s="9"/>
      <c r="X161" s="9"/>
      <c r="Y161" s="9"/>
      <c r="Z161" s="9"/>
      <c r="AA161" s="9"/>
      <c r="AB161" s="9"/>
      <c r="AC161" s="9"/>
      <c r="AD161" s="9"/>
    </row>
    <row r="162" spans="13:30">
      <c r="M162" s="9"/>
      <c r="N162" s="9"/>
      <c r="O162" s="9"/>
      <c r="P162" s="9"/>
      <c r="Q162" s="9"/>
      <c r="R162" s="9"/>
      <c r="S162" s="9"/>
      <c r="T162" s="9"/>
      <c r="U162" s="9"/>
      <c r="V162" s="9"/>
      <c r="W162" s="9"/>
      <c r="X162" s="9"/>
      <c r="Y162" s="9"/>
      <c r="Z162" s="9"/>
      <c r="AA162" s="9"/>
      <c r="AB162" s="9"/>
      <c r="AC162" s="9"/>
      <c r="AD162" s="9"/>
    </row>
    <row r="163" spans="13:30">
      <c r="M163" s="9"/>
      <c r="N163" s="9"/>
      <c r="O163" s="9"/>
      <c r="P163" s="9"/>
      <c r="Q163" s="9"/>
      <c r="R163" s="9"/>
      <c r="S163" s="9"/>
      <c r="T163" s="9"/>
      <c r="U163" s="9"/>
      <c r="V163" s="9"/>
      <c r="W163" s="9"/>
      <c r="X163" s="9"/>
      <c r="Y163" s="9"/>
      <c r="Z163" s="9"/>
      <c r="AA163" s="9"/>
      <c r="AB163" s="9"/>
      <c r="AC163" s="9"/>
      <c r="AD163" s="9"/>
    </row>
    <row r="164" spans="13:30">
      <c r="M164" s="9"/>
      <c r="N164" s="9"/>
      <c r="O164" s="9"/>
      <c r="P164" s="9"/>
      <c r="Q164" s="9"/>
      <c r="R164" s="9"/>
      <c r="S164" s="9"/>
      <c r="T164" s="9"/>
      <c r="U164" s="9"/>
      <c r="V164" s="9"/>
      <c r="W164" s="9"/>
      <c r="X164" s="9"/>
      <c r="Y164" s="9"/>
      <c r="Z164" s="9"/>
      <c r="AA164" s="9"/>
      <c r="AB164" s="9"/>
      <c r="AC164" s="9"/>
      <c r="AD164" s="9"/>
    </row>
    <row r="165" spans="13:30">
      <c r="M165" s="9"/>
      <c r="N165" s="9"/>
      <c r="O165" s="9"/>
      <c r="P165" s="9"/>
      <c r="Q165" s="9"/>
      <c r="R165" s="9"/>
      <c r="S165" s="9"/>
      <c r="T165" s="9"/>
      <c r="U165" s="9"/>
      <c r="V165" s="9"/>
      <c r="W165" s="9"/>
      <c r="X165" s="9"/>
      <c r="Y165" s="9"/>
      <c r="Z165" s="9"/>
      <c r="AA165" s="9"/>
      <c r="AB165" s="9"/>
      <c r="AC165" s="9"/>
      <c r="AD165" s="9"/>
    </row>
    <row r="166" spans="13:30">
      <c r="M166" s="9"/>
      <c r="N166" s="9"/>
      <c r="O166" s="9"/>
      <c r="P166" s="9"/>
      <c r="Q166" s="9"/>
      <c r="R166" s="9"/>
      <c r="S166" s="9"/>
      <c r="T166" s="9"/>
      <c r="U166" s="9"/>
      <c r="V166" s="9"/>
      <c r="W166" s="9"/>
      <c r="X166" s="9"/>
      <c r="Y166" s="9"/>
      <c r="Z166" s="9"/>
      <c r="AA166" s="9"/>
      <c r="AB166" s="9"/>
      <c r="AC166" s="9"/>
      <c r="AD166" s="9"/>
    </row>
    <row r="167" spans="13:30">
      <c r="M167" s="9"/>
      <c r="N167" s="9"/>
      <c r="O167" s="9"/>
      <c r="P167" s="9"/>
      <c r="Q167" s="9"/>
      <c r="R167" s="9"/>
      <c r="S167" s="9"/>
      <c r="T167" s="9"/>
      <c r="U167" s="9"/>
      <c r="V167" s="9"/>
      <c r="W167" s="9"/>
      <c r="X167" s="9"/>
      <c r="Y167" s="9"/>
      <c r="Z167" s="9"/>
      <c r="AA167" s="9"/>
      <c r="AB167" s="9"/>
      <c r="AC167" s="9"/>
      <c r="AD167" s="9"/>
    </row>
    <row r="168" spans="13:30">
      <c r="M168" s="9"/>
      <c r="N168" s="9"/>
      <c r="O168" s="9"/>
      <c r="P168" s="9"/>
      <c r="Q168" s="9"/>
      <c r="R168" s="9"/>
      <c r="S168" s="9"/>
      <c r="T168" s="9"/>
      <c r="U168" s="9"/>
      <c r="V168" s="9"/>
      <c r="W168" s="9"/>
      <c r="X168" s="9"/>
      <c r="Y168" s="9"/>
      <c r="Z168" s="9"/>
      <c r="AA168" s="9"/>
      <c r="AB168" s="9"/>
      <c r="AC168" s="9"/>
      <c r="AD168" s="9"/>
    </row>
    <row r="169" spans="13:30">
      <c r="M169" s="9"/>
      <c r="N169" s="9"/>
      <c r="O169" s="9"/>
      <c r="P169" s="9"/>
      <c r="Q169" s="9"/>
      <c r="R169" s="9"/>
      <c r="S169" s="9"/>
      <c r="T169" s="9"/>
      <c r="U169" s="9"/>
      <c r="V169" s="9"/>
      <c r="W169" s="9"/>
      <c r="X169" s="9"/>
      <c r="Y169" s="9"/>
      <c r="Z169" s="9"/>
      <c r="AA169" s="9"/>
      <c r="AB169" s="9"/>
      <c r="AC169" s="9"/>
      <c r="AD169" s="9"/>
    </row>
    <row r="170" spans="13:30">
      <c r="M170" s="9"/>
      <c r="N170" s="9"/>
      <c r="O170" s="9"/>
      <c r="P170" s="9"/>
      <c r="Q170" s="9"/>
      <c r="R170" s="9"/>
      <c r="S170" s="9"/>
      <c r="T170" s="9"/>
      <c r="U170" s="9"/>
      <c r="V170" s="9"/>
      <c r="W170" s="9"/>
      <c r="X170" s="9"/>
      <c r="Y170" s="9"/>
      <c r="Z170" s="9"/>
      <c r="AA170" s="9"/>
      <c r="AB170" s="9"/>
      <c r="AC170" s="9"/>
      <c r="AD170" s="9"/>
    </row>
    <row r="171" spans="13:30">
      <c r="M171" s="9"/>
      <c r="N171" s="9"/>
      <c r="O171" s="9"/>
      <c r="P171" s="9"/>
      <c r="Q171" s="9"/>
      <c r="R171" s="9"/>
      <c r="S171" s="9"/>
      <c r="T171" s="9"/>
      <c r="U171" s="9"/>
      <c r="V171" s="9"/>
      <c r="W171" s="9"/>
      <c r="X171" s="9"/>
      <c r="Y171" s="9"/>
      <c r="Z171" s="9"/>
      <c r="AA171" s="9"/>
      <c r="AB171" s="9"/>
      <c r="AC171" s="9"/>
      <c r="AD171" s="9"/>
    </row>
    <row r="172" spans="13:30">
      <c r="M172" s="9"/>
      <c r="N172" s="9"/>
      <c r="O172" s="9"/>
      <c r="P172" s="9"/>
      <c r="Q172" s="9"/>
      <c r="R172" s="9"/>
      <c r="S172" s="9"/>
      <c r="T172" s="9"/>
      <c r="U172" s="9"/>
      <c r="V172" s="9"/>
      <c r="W172" s="9"/>
      <c r="X172" s="9"/>
      <c r="Y172" s="9"/>
      <c r="Z172" s="9"/>
      <c r="AA172" s="9"/>
      <c r="AB172" s="9"/>
      <c r="AC172" s="9"/>
      <c r="AD172" s="9"/>
    </row>
    <row r="173" spans="13:30">
      <c r="M173" s="9"/>
      <c r="N173" s="9"/>
      <c r="O173" s="9"/>
      <c r="P173" s="9"/>
      <c r="Q173" s="9"/>
      <c r="R173" s="9"/>
      <c r="S173" s="9"/>
      <c r="T173" s="9"/>
      <c r="U173" s="9"/>
      <c r="V173" s="9"/>
      <c r="W173" s="9"/>
      <c r="X173" s="9"/>
      <c r="Y173" s="9"/>
      <c r="Z173" s="9"/>
      <c r="AA173" s="9"/>
      <c r="AB173" s="9"/>
      <c r="AC173" s="9"/>
      <c r="AD173" s="9"/>
    </row>
    <row r="174" spans="13:30">
      <c r="M174" s="9"/>
      <c r="N174" s="9"/>
      <c r="O174" s="9"/>
      <c r="P174" s="9"/>
      <c r="Q174" s="9"/>
      <c r="R174" s="9"/>
      <c r="S174" s="9"/>
      <c r="T174" s="9"/>
      <c r="U174" s="9"/>
      <c r="V174" s="9"/>
      <c r="W174" s="9"/>
      <c r="X174" s="9"/>
      <c r="Y174" s="9"/>
      <c r="Z174" s="9"/>
      <c r="AA174" s="9"/>
      <c r="AB174" s="9"/>
      <c r="AC174" s="9"/>
      <c r="AD174" s="9"/>
    </row>
    <row r="175" spans="13:30">
      <c r="M175" s="9"/>
      <c r="N175" s="9"/>
      <c r="O175" s="9"/>
      <c r="P175" s="9"/>
      <c r="Q175" s="9"/>
      <c r="R175" s="9"/>
      <c r="S175" s="9"/>
      <c r="T175" s="9"/>
      <c r="U175" s="9"/>
      <c r="V175" s="9"/>
      <c r="W175" s="9"/>
      <c r="X175" s="9"/>
      <c r="Y175" s="9"/>
      <c r="Z175" s="9"/>
      <c r="AA175" s="9"/>
      <c r="AB175" s="9"/>
      <c r="AC175" s="9"/>
      <c r="AD175" s="9"/>
    </row>
    <row r="176" spans="13:30">
      <c r="M176" s="9"/>
      <c r="N176" s="9"/>
      <c r="O176" s="9"/>
      <c r="P176" s="9"/>
      <c r="Q176" s="9"/>
      <c r="R176" s="9"/>
      <c r="S176" s="9"/>
      <c r="T176" s="9"/>
      <c r="U176" s="9"/>
      <c r="V176" s="9"/>
      <c r="W176" s="9"/>
      <c r="X176" s="9"/>
      <c r="Y176" s="9"/>
      <c r="Z176" s="9"/>
      <c r="AA176" s="9"/>
      <c r="AB176" s="9"/>
      <c r="AC176" s="9"/>
      <c r="AD176" s="9"/>
    </row>
    <row r="177" spans="13:30">
      <c r="M177" s="9"/>
      <c r="N177" s="9"/>
      <c r="O177" s="9"/>
      <c r="P177" s="9"/>
      <c r="Q177" s="9"/>
      <c r="R177" s="9"/>
      <c r="S177" s="9"/>
      <c r="T177" s="9"/>
      <c r="U177" s="9"/>
      <c r="V177" s="9"/>
      <c r="W177" s="9"/>
      <c r="X177" s="9"/>
      <c r="Y177" s="9"/>
      <c r="Z177" s="9"/>
      <c r="AA177" s="9"/>
      <c r="AB177" s="9"/>
      <c r="AC177" s="9"/>
      <c r="AD177" s="9"/>
    </row>
    <row r="178" spans="13:30">
      <c r="M178" s="9"/>
      <c r="N178" s="9"/>
      <c r="O178" s="9"/>
      <c r="P178" s="9"/>
      <c r="Q178" s="9"/>
      <c r="R178" s="9"/>
      <c r="S178" s="9"/>
      <c r="T178" s="9"/>
      <c r="U178" s="9"/>
      <c r="V178" s="9"/>
      <c r="W178" s="9"/>
      <c r="X178" s="9"/>
      <c r="Y178" s="9"/>
      <c r="Z178" s="9"/>
      <c r="AA178" s="9"/>
      <c r="AB178" s="9"/>
      <c r="AC178" s="9"/>
      <c r="AD178" s="9"/>
    </row>
    <row r="179" spans="13:30">
      <c r="M179" s="9"/>
      <c r="N179" s="9"/>
      <c r="O179" s="9"/>
      <c r="P179" s="9"/>
      <c r="Q179" s="9"/>
      <c r="R179" s="9"/>
      <c r="S179" s="9"/>
      <c r="T179" s="9"/>
      <c r="U179" s="9"/>
      <c r="V179" s="9"/>
      <c r="W179" s="9"/>
      <c r="X179" s="9"/>
      <c r="Y179" s="9"/>
      <c r="Z179" s="9"/>
      <c r="AA179" s="9"/>
      <c r="AB179" s="9"/>
      <c r="AC179" s="9"/>
      <c r="AD179" s="9"/>
    </row>
    <row r="180" spans="13:30">
      <c r="M180" s="9"/>
      <c r="N180" s="9"/>
      <c r="O180" s="9"/>
      <c r="P180" s="9"/>
      <c r="Q180" s="9"/>
      <c r="R180" s="9"/>
      <c r="S180" s="9"/>
      <c r="T180" s="9"/>
      <c r="U180" s="9"/>
      <c r="V180" s="9"/>
      <c r="W180" s="9"/>
      <c r="X180" s="9"/>
      <c r="Y180" s="9"/>
      <c r="Z180" s="9"/>
      <c r="AA180" s="9"/>
      <c r="AB180" s="9"/>
      <c r="AC180" s="9"/>
      <c r="AD180" s="9"/>
    </row>
    <row r="181" spans="13:30">
      <c r="M181" s="9"/>
      <c r="N181" s="9"/>
      <c r="O181" s="9"/>
      <c r="P181" s="9"/>
      <c r="Q181" s="9"/>
      <c r="R181" s="9"/>
      <c r="S181" s="9"/>
      <c r="T181" s="9"/>
      <c r="U181" s="9"/>
      <c r="V181" s="9"/>
      <c r="W181" s="9"/>
      <c r="X181" s="9"/>
      <c r="Y181" s="9"/>
      <c r="Z181" s="9"/>
      <c r="AA181" s="9"/>
      <c r="AB181" s="9"/>
      <c r="AC181" s="9"/>
      <c r="AD181" s="9"/>
    </row>
    <row r="182" spans="13:30">
      <c r="M182" s="9"/>
      <c r="N182" s="9"/>
      <c r="O182" s="9"/>
      <c r="P182" s="9"/>
      <c r="Q182" s="9"/>
      <c r="R182" s="9"/>
      <c r="S182" s="9"/>
      <c r="T182" s="9"/>
      <c r="U182" s="9"/>
      <c r="V182" s="9"/>
      <c r="W182" s="9"/>
      <c r="X182" s="9"/>
      <c r="Y182" s="9"/>
      <c r="Z182" s="9"/>
      <c r="AA182" s="9"/>
      <c r="AB182" s="9"/>
      <c r="AC182" s="9"/>
      <c r="AD182" s="9"/>
    </row>
    <row r="183" spans="13:30">
      <c r="M183" s="9"/>
      <c r="N183" s="9"/>
      <c r="O183" s="9"/>
      <c r="P183" s="9"/>
      <c r="Q183" s="9"/>
      <c r="R183" s="9"/>
      <c r="S183" s="9"/>
      <c r="T183" s="9"/>
      <c r="U183" s="9"/>
      <c r="V183" s="9"/>
      <c r="W183" s="9"/>
      <c r="X183" s="9"/>
      <c r="Y183" s="9"/>
      <c r="Z183" s="9"/>
      <c r="AA183" s="9"/>
      <c r="AB183" s="9"/>
      <c r="AC183" s="9"/>
      <c r="AD183" s="9"/>
    </row>
    <row r="184" spans="13:30">
      <c r="M184" s="9"/>
      <c r="N184" s="9"/>
      <c r="O184" s="9"/>
      <c r="P184" s="9"/>
      <c r="Q184" s="9"/>
      <c r="R184" s="9"/>
      <c r="S184" s="9"/>
      <c r="T184" s="9"/>
      <c r="U184" s="9"/>
      <c r="V184" s="9"/>
      <c r="W184" s="9"/>
      <c r="X184" s="9"/>
      <c r="Y184" s="9"/>
      <c r="Z184" s="9"/>
      <c r="AA184" s="9"/>
      <c r="AB184" s="9"/>
      <c r="AC184" s="9"/>
      <c r="AD184" s="9"/>
    </row>
    <row r="185" spans="13:30">
      <c r="M185" s="9"/>
      <c r="N185" s="9"/>
      <c r="O185" s="9"/>
      <c r="P185" s="9"/>
      <c r="Q185" s="9"/>
      <c r="R185" s="9"/>
      <c r="S185" s="9"/>
      <c r="T185" s="9"/>
      <c r="U185" s="9"/>
      <c r="V185" s="9"/>
      <c r="W185" s="9"/>
      <c r="X185" s="9"/>
      <c r="Y185" s="9"/>
      <c r="Z185" s="9"/>
      <c r="AA185" s="9"/>
      <c r="AB185" s="9"/>
      <c r="AC185" s="9"/>
      <c r="AD185" s="9"/>
    </row>
    <row r="186" spans="13:30">
      <c r="M186" s="9"/>
      <c r="N186" s="9"/>
      <c r="O186" s="9"/>
      <c r="P186" s="9"/>
      <c r="Q186" s="9"/>
      <c r="R186" s="9"/>
      <c r="S186" s="9"/>
      <c r="T186" s="9"/>
      <c r="U186" s="9"/>
      <c r="V186" s="9"/>
      <c r="W186" s="9"/>
      <c r="X186" s="9"/>
      <c r="Y186" s="9"/>
      <c r="Z186" s="9"/>
      <c r="AA186" s="9"/>
      <c r="AB186" s="9"/>
      <c r="AC186" s="9"/>
      <c r="AD186" s="9"/>
    </row>
    <row r="187" spans="13:30">
      <c r="M187" s="9"/>
      <c r="N187" s="9"/>
      <c r="O187" s="9"/>
      <c r="P187" s="9"/>
      <c r="Q187" s="9"/>
      <c r="R187" s="9"/>
      <c r="S187" s="9"/>
      <c r="T187" s="9"/>
      <c r="U187" s="9"/>
      <c r="V187" s="9"/>
      <c r="W187" s="9"/>
      <c r="X187" s="9"/>
      <c r="Y187" s="9"/>
      <c r="Z187" s="9"/>
      <c r="AA187" s="9"/>
      <c r="AB187" s="9"/>
      <c r="AC187" s="9"/>
      <c r="AD187" s="9"/>
    </row>
    <row r="188" spans="13:30">
      <c r="M188" s="9"/>
      <c r="N188" s="9"/>
      <c r="O188" s="9"/>
      <c r="P188" s="9"/>
      <c r="Q188" s="9"/>
      <c r="R188" s="9"/>
      <c r="S188" s="9"/>
      <c r="T188" s="9"/>
      <c r="U188" s="9"/>
      <c r="V188" s="9"/>
      <c r="W188" s="9"/>
      <c r="X188" s="9"/>
      <c r="Y188" s="9"/>
      <c r="Z188" s="9"/>
      <c r="AA188" s="9"/>
      <c r="AB188" s="9"/>
      <c r="AC188" s="9"/>
      <c r="AD188" s="9"/>
    </row>
    <row r="189" spans="13:30">
      <c r="M189" s="9"/>
      <c r="N189" s="9"/>
      <c r="O189" s="9"/>
      <c r="P189" s="9"/>
      <c r="Q189" s="9"/>
      <c r="R189" s="9"/>
      <c r="S189" s="9"/>
      <c r="T189" s="9"/>
      <c r="U189" s="9"/>
      <c r="V189" s="9"/>
      <c r="W189" s="9"/>
      <c r="X189" s="9"/>
      <c r="Y189" s="9"/>
      <c r="Z189" s="9"/>
      <c r="AA189" s="9"/>
      <c r="AB189" s="9"/>
      <c r="AC189" s="9"/>
      <c r="AD189" s="9"/>
    </row>
    <row r="190" spans="13:30">
      <c r="M190" s="9"/>
      <c r="N190" s="9"/>
      <c r="O190" s="9"/>
      <c r="P190" s="9"/>
      <c r="Q190" s="9"/>
      <c r="R190" s="9"/>
      <c r="S190" s="9"/>
      <c r="T190" s="9"/>
      <c r="U190" s="9"/>
      <c r="V190" s="9"/>
      <c r="W190" s="9"/>
      <c r="X190" s="9"/>
      <c r="Y190" s="9"/>
      <c r="Z190" s="9"/>
      <c r="AA190" s="9"/>
      <c r="AB190" s="9"/>
      <c r="AC190" s="9"/>
      <c r="AD190" s="9"/>
    </row>
    <row r="191" spans="13:30">
      <c r="M191" s="9"/>
      <c r="N191" s="9"/>
      <c r="O191" s="9"/>
      <c r="P191" s="9"/>
      <c r="Q191" s="9"/>
      <c r="R191" s="9"/>
      <c r="S191" s="9"/>
      <c r="T191" s="9"/>
      <c r="U191" s="9"/>
      <c r="V191" s="9"/>
      <c r="W191" s="9"/>
      <c r="X191" s="9"/>
      <c r="Y191" s="9"/>
      <c r="Z191" s="9"/>
      <c r="AA191" s="9"/>
      <c r="AB191" s="9"/>
      <c r="AC191" s="9"/>
      <c r="AD191" s="9"/>
    </row>
    <row r="192" spans="13:30">
      <c r="M192" s="9"/>
      <c r="N192" s="9"/>
      <c r="O192" s="9"/>
      <c r="P192" s="9"/>
      <c r="Q192" s="9"/>
      <c r="R192" s="9"/>
      <c r="S192" s="9"/>
      <c r="T192" s="9"/>
      <c r="U192" s="9"/>
      <c r="V192" s="9"/>
      <c r="W192" s="9"/>
      <c r="X192" s="9"/>
      <c r="Y192" s="9"/>
      <c r="Z192" s="9"/>
      <c r="AA192" s="9"/>
      <c r="AB192" s="9"/>
      <c r="AC192" s="9"/>
      <c r="AD192" s="9"/>
    </row>
    <row r="193" spans="13:30">
      <c r="M193" s="9"/>
      <c r="N193" s="9"/>
      <c r="O193" s="9"/>
      <c r="P193" s="9"/>
      <c r="Q193" s="9"/>
      <c r="R193" s="9"/>
      <c r="S193" s="9"/>
      <c r="T193" s="9"/>
      <c r="U193" s="9"/>
      <c r="V193" s="9"/>
      <c r="W193" s="9"/>
      <c r="X193" s="9"/>
      <c r="Y193" s="9"/>
      <c r="Z193" s="9"/>
      <c r="AA193" s="9"/>
      <c r="AB193" s="9"/>
      <c r="AC193" s="9"/>
      <c r="AD193" s="9"/>
    </row>
    <row r="194" spans="13:30">
      <c r="M194" s="9"/>
      <c r="N194" s="9"/>
      <c r="O194" s="9"/>
      <c r="P194" s="9"/>
      <c r="Q194" s="9"/>
      <c r="R194" s="9"/>
      <c r="S194" s="9"/>
      <c r="T194" s="9"/>
      <c r="U194" s="9"/>
      <c r="V194" s="9"/>
      <c r="W194" s="9"/>
      <c r="X194" s="9"/>
      <c r="Y194" s="9"/>
      <c r="Z194" s="9"/>
      <c r="AA194" s="9"/>
      <c r="AB194" s="9"/>
      <c r="AC194" s="9"/>
      <c r="AD194" s="9"/>
    </row>
    <row r="195" spans="13:30">
      <c r="M195" s="9"/>
      <c r="N195" s="9"/>
      <c r="O195" s="9"/>
      <c r="P195" s="9"/>
      <c r="Q195" s="9"/>
      <c r="R195" s="9"/>
      <c r="S195" s="9"/>
      <c r="T195" s="9"/>
      <c r="U195" s="9"/>
      <c r="V195" s="9"/>
      <c r="W195" s="9"/>
      <c r="X195" s="9"/>
      <c r="Y195" s="9"/>
      <c r="Z195" s="9"/>
      <c r="AA195" s="9"/>
      <c r="AB195" s="9"/>
      <c r="AC195" s="9"/>
      <c r="AD195" s="9"/>
    </row>
    <row r="196" spans="13:30">
      <c r="M196" s="9"/>
      <c r="N196" s="9"/>
      <c r="O196" s="9"/>
      <c r="P196" s="9"/>
      <c r="Q196" s="9"/>
      <c r="R196" s="9"/>
      <c r="S196" s="9"/>
      <c r="T196" s="9"/>
      <c r="U196" s="9"/>
      <c r="V196" s="9"/>
      <c r="W196" s="9"/>
      <c r="X196" s="9"/>
      <c r="Y196" s="9"/>
      <c r="Z196" s="9"/>
      <c r="AA196" s="9"/>
      <c r="AB196" s="9"/>
      <c r="AC196" s="9"/>
      <c r="AD196" s="9"/>
    </row>
    <row r="197" spans="13:30">
      <c r="M197" s="9"/>
      <c r="N197" s="9"/>
      <c r="O197" s="9"/>
      <c r="P197" s="9"/>
      <c r="Q197" s="9"/>
      <c r="R197" s="9"/>
      <c r="S197" s="9"/>
      <c r="T197" s="9"/>
      <c r="U197" s="9"/>
      <c r="V197" s="9"/>
      <c r="W197" s="9"/>
      <c r="X197" s="9"/>
      <c r="Y197" s="9"/>
      <c r="Z197" s="9"/>
      <c r="AA197" s="9"/>
      <c r="AB197" s="9"/>
      <c r="AC197" s="9"/>
      <c r="AD197" s="9"/>
    </row>
    <row r="198" spans="13:30">
      <c r="M198" s="9"/>
      <c r="N198" s="9"/>
      <c r="O198" s="9"/>
      <c r="P198" s="9"/>
      <c r="Q198" s="9"/>
      <c r="R198" s="9"/>
      <c r="S198" s="9"/>
      <c r="T198" s="9"/>
      <c r="U198" s="9"/>
      <c r="V198" s="9"/>
      <c r="W198" s="9"/>
      <c r="X198" s="9"/>
      <c r="Y198" s="9"/>
      <c r="Z198" s="9"/>
      <c r="AA198" s="9"/>
      <c r="AB198" s="9"/>
      <c r="AC198" s="9"/>
      <c r="AD198" s="9"/>
    </row>
    <row r="199" spans="13:30">
      <c r="M199" s="9"/>
      <c r="N199" s="9"/>
      <c r="O199" s="9"/>
      <c r="P199" s="9"/>
      <c r="Q199" s="9"/>
      <c r="R199" s="9"/>
      <c r="S199" s="9"/>
      <c r="T199" s="9"/>
      <c r="U199" s="9"/>
      <c r="V199" s="9"/>
      <c r="W199" s="9"/>
      <c r="X199" s="9"/>
      <c r="Y199" s="9"/>
      <c r="Z199" s="9"/>
      <c r="AA199" s="9"/>
      <c r="AB199" s="9"/>
      <c r="AC199" s="9"/>
      <c r="AD199" s="9"/>
    </row>
    <row r="200" spans="13:30">
      <c r="M200" s="9"/>
      <c r="N200" s="9"/>
      <c r="O200" s="9"/>
      <c r="P200" s="9"/>
      <c r="Q200" s="9"/>
      <c r="R200" s="9"/>
      <c r="S200" s="9"/>
      <c r="T200" s="9"/>
      <c r="U200" s="9"/>
      <c r="V200" s="9"/>
      <c r="W200" s="9"/>
      <c r="X200" s="9"/>
      <c r="Y200" s="9"/>
      <c r="Z200" s="9"/>
      <c r="AA200" s="9"/>
      <c r="AB200" s="9"/>
      <c r="AC200" s="9"/>
      <c r="AD200" s="9"/>
    </row>
    <row r="201" spans="13:30">
      <c r="M201" s="9"/>
      <c r="N201" s="9"/>
      <c r="O201" s="9"/>
      <c r="P201" s="9"/>
      <c r="Q201" s="9"/>
      <c r="R201" s="9"/>
      <c r="S201" s="9"/>
      <c r="T201" s="9"/>
      <c r="U201" s="9"/>
      <c r="V201" s="9"/>
      <c r="W201" s="9"/>
      <c r="X201" s="9"/>
      <c r="Y201" s="9"/>
      <c r="Z201" s="9"/>
      <c r="AA201" s="9"/>
      <c r="AB201" s="9"/>
      <c r="AC201" s="9"/>
      <c r="AD201" s="9"/>
    </row>
    <row r="202" spans="13:30">
      <c r="M202" s="9"/>
      <c r="N202" s="9"/>
      <c r="O202" s="9"/>
      <c r="P202" s="9"/>
      <c r="Q202" s="9"/>
      <c r="R202" s="9"/>
      <c r="S202" s="9"/>
      <c r="T202" s="9"/>
      <c r="U202" s="9"/>
      <c r="V202" s="9"/>
      <c r="W202" s="9"/>
      <c r="X202" s="9"/>
      <c r="Y202" s="9"/>
      <c r="Z202" s="9"/>
      <c r="AA202" s="9"/>
      <c r="AB202" s="9"/>
      <c r="AC202" s="9"/>
      <c r="AD202" s="9"/>
    </row>
    <row r="203" spans="13:30">
      <c r="M203" s="9"/>
      <c r="N203" s="9"/>
      <c r="O203" s="9"/>
      <c r="P203" s="9"/>
      <c r="Q203" s="9"/>
      <c r="R203" s="9"/>
      <c r="S203" s="9"/>
      <c r="T203" s="9"/>
      <c r="U203" s="9"/>
      <c r="V203" s="9"/>
      <c r="W203" s="9"/>
      <c r="X203" s="9"/>
      <c r="Y203" s="9"/>
      <c r="Z203" s="9"/>
      <c r="AA203" s="9"/>
      <c r="AB203" s="9"/>
      <c r="AC203" s="9"/>
      <c r="AD203" s="9"/>
    </row>
    <row r="204" spans="13:30">
      <c r="M204" s="9"/>
      <c r="N204" s="9"/>
      <c r="O204" s="9"/>
      <c r="P204" s="9"/>
      <c r="Q204" s="9"/>
      <c r="R204" s="9"/>
      <c r="S204" s="9"/>
      <c r="T204" s="9"/>
      <c r="U204" s="9"/>
      <c r="V204" s="9"/>
      <c r="W204" s="9"/>
      <c r="X204" s="9"/>
      <c r="Y204" s="9"/>
      <c r="Z204" s="9"/>
      <c r="AA204" s="9"/>
      <c r="AB204" s="9"/>
      <c r="AC204" s="9"/>
      <c r="AD204" s="9"/>
    </row>
    <row r="205" spans="13:30">
      <c r="M205" s="9"/>
      <c r="N205" s="9"/>
      <c r="O205" s="9"/>
      <c r="P205" s="9"/>
      <c r="Q205" s="9"/>
      <c r="R205" s="9"/>
      <c r="S205" s="9"/>
      <c r="T205" s="9"/>
      <c r="U205" s="9"/>
      <c r="V205" s="9"/>
      <c r="W205" s="9"/>
      <c r="X205" s="9"/>
      <c r="Y205" s="9"/>
      <c r="Z205" s="9"/>
      <c r="AA205" s="9"/>
      <c r="AB205" s="9"/>
      <c r="AC205" s="9"/>
      <c r="AD205" s="9"/>
    </row>
    <row r="206" spans="13:30">
      <c r="M206" s="9"/>
      <c r="N206" s="9"/>
      <c r="O206" s="9"/>
      <c r="P206" s="9"/>
      <c r="Q206" s="9"/>
      <c r="R206" s="9"/>
      <c r="S206" s="9"/>
      <c r="T206" s="9"/>
      <c r="U206" s="9"/>
      <c r="V206" s="9"/>
      <c r="W206" s="9"/>
      <c r="X206" s="9"/>
      <c r="Y206" s="9"/>
      <c r="Z206" s="9"/>
      <c r="AA206" s="9"/>
      <c r="AB206" s="9"/>
      <c r="AC206" s="9"/>
      <c r="AD206" s="9"/>
    </row>
    <row r="207" spans="13:30">
      <c r="M207" s="9"/>
      <c r="N207" s="9"/>
      <c r="O207" s="9"/>
      <c r="P207" s="9"/>
      <c r="Q207" s="9"/>
      <c r="R207" s="9"/>
      <c r="S207" s="9"/>
      <c r="T207" s="9"/>
      <c r="U207" s="9"/>
      <c r="V207" s="9"/>
      <c r="W207" s="9"/>
      <c r="X207" s="9"/>
      <c r="Y207" s="9"/>
      <c r="Z207" s="9"/>
      <c r="AA207" s="9"/>
      <c r="AB207" s="9"/>
      <c r="AC207" s="9"/>
      <c r="AD207" s="9"/>
    </row>
    <row r="208" spans="13:30">
      <c r="M208" s="9"/>
      <c r="N208" s="9"/>
      <c r="O208" s="9"/>
      <c r="P208" s="9"/>
      <c r="Q208" s="9"/>
      <c r="R208" s="9"/>
      <c r="S208" s="9"/>
      <c r="T208" s="9"/>
      <c r="U208" s="9"/>
      <c r="V208" s="9"/>
      <c r="W208" s="9"/>
      <c r="X208" s="9"/>
      <c r="Y208" s="9"/>
      <c r="Z208" s="9"/>
      <c r="AA208" s="9"/>
      <c r="AB208" s="9"/>
      <c r="AC208" s="9"/>
      <c r="AD208" s="9"/>
    </row>
    <row r="209" spans="13:30">
      <c r="M209" s="9"/>
      <c r="N209" s="9"/>
      <c r="O209" s="9"/>
      <c r="P209" s="9"/>
      <c r="Q209" s="9"/>
      <c r="R209" s="9"/>
      <c r="S209" s="9"/>
      <c r="T209" s="9"/>
      <c r="U209" s="9"/>
      <c r="V209" s="9"/>
      <c r="W209" s="9"/>
      <c r="X209" s="9"/>
      <c r="Y209" s="9"/>
      <c r="Z209" s="9"/>
      <c r="AA209" s="9"/>
      <c r="AB209" s="9"/>
      <c r="AC209" s="9"/>
      <c r="AD209" s="9"/>
    </row>
    <row r="210" spans="13:30">
      <c r="M210" s="9"/>
      <c r="N210" s="9"/>
      <c r="O210" s="9"/>
      <c r="P210" s="9"/>
      <c r="Q210" s="9"/>
      <c r="R210" s="9"/>
      <c r="S210" s="9"/>
      <c r="T210" s="9"/>
      <c r="U210" s="9"/>
      <c r="V210" s="9"/>
      <c r="W210" s="9"/>
      <c r="X210" s="9"/>
      <c r="Y210" s="9"/>
      <c r="Z210" s="9"/>
      <c r="AA210" s="9"/>
      <c r="AB210" s="9"/>
      <c r="AC210" s="9"/>
      <c r="AD210" s="9"/>
    </row>
    <row r="211" spans="13:30">
      <c r="M211" s="9"/>
      <c r="N211" s="9"/>
      <c r="O211" s="9"/>
      <c r="P211" s="9"/>
      <c r="Q211" s="9"/>
      <c r="R211" s="9"/>
      <c r="S211" s="9"/>
      <c r="T211" s="9"/>
      <c r="U211" s="9"/>
      <c r="V211" s="9"/>
      <c r="W211" s="9"/>
      <c r="X211" s="9"/>
      <c r="Y211" s="9"/>
      <c r="Z211" s="9"/>
      <c r="AA211" s="9"/>
      <c r="AB211" s="9"/>
      <c r="AC211" s="9"/>
      <c r="AD211" s="9"/>
    </row>
    <row r="212" spans="13:30">
      <c r="M212" s="9"/>
      <c r="N212" s="9"/>
      <c r="O212" s="9"/>
      <c r="P212" s="9"/>
      <c r="Q212" s="9"/>
      <c r="R212" s="9"/>
      <c r="S212" s="9"/>
      <c r="T212" s="9"/>
      <c r="U212" s="9"/>
      <c r="V212" s="9"/>
      <c r="W212" s="9"/>
      <c r="X212" s="9"/>
      <c r="Y212" s="9"/>
      <c r="Z212" s="9"/>
      <c r="AA212" s="9"/>
      <c r="AB212" s="9"/>
      <c r="AC212" s="9"/>
      <c r="AD212" s="9"/>
    </row>
    <row r="213" spans="13:30">
      <c r="M213" s="9"/>
      <c r="N213" s="9"/>
      <c r="O213" s="9"/>
      <c r="P213" s="9"/>
      <c r="Q213" s="9"/>
      <c r="R213" s="9"/>
      <c r="S213" s="9"/>
      <c r="T213" s="9"/>
      <c r="U213" s="9"/>
      <c r="V213" s="9"/>
      <c r="W213" s="9"/>
      <c r="X213" s="9"/>
      <c r="Y213" s="9"/>
      <c r="Z213" s="9"/>
      <c r="AA213" s="9"/>
      <c r="AB213" s="9"/>
      <c r="AC213" s="9"/>
      <c r="AD213" s="9"/>
    </row>
    <row r="214" spans="13:30">
      <c r="M214" s="9"/>
      <c r="N214" s="9"/>
      <c r="O214" s="9"/>
      <c r="P214" s="9"/>
      <c r="Q214" s="9"/>
      <c r="R214" s="9"/>
      <c r="S214" s="9"/>
      <c r="T214" s="9"/>
      <c r="U214" s="9"/>
      <c r="V214" s="9"/>
      <c r="W214" s="9"/>
      <c r="X214" s="9"/>
      <c r="Y214" s="9"/>
      <c r="Z214" s="9"/>
      <c r="AA214" s="9"/>
      <c r="AB214" s="9"/>
      <c r="AC214" s="9"/>
      <c r="AD214" s="9"/>
    </row>
    <row r="215" spans="13:30">
      <c r="M215" s="9"/>
      <c r="N215" s="9"/>
      <c r="O215" s="9"/>
      <c r="P215" s="9"/>
      <c r="Q215" s="9"/>
      <c r="R215" s="9"/>
      <c r="S215" s="9"/>
      <c r="T215" s="9"/>
      <c r="U215" s="9"/>
      <c r="V215" s="9"/>
      <c r="W215" s="9"/>
      <c r="X215" s="9"/>
      <c r="Y215" s="9"/>
      <c r="Z215" s="9"/>
      <c r="AA215" s="9"/>
      <c r="AB215" s="9"/>
      <c r="AC215" s="9"/>
      <c r="AD215" s="9"/>
    </row>
    <row r="216" spans="13:30">
      <c r="M216" s="9"/>
      <c r="N216" s="9"/>
      <c r="O216" s="9"/>
      <c r="P216" s="9"/>
      <c r="Q216" s="9"/>
      <c r="R216" s="9"/>
      <c r="S216" s="9"/>
      <c r="T216" s="9"/>
      <c r="U216" s="9"/>
      <c r="V216" s="9"/>
      <c r="W216" s="9"/>
      <c r="X216" s="9"/>
      <c r="Y216" s="9"/>
      <c r="Z216" s="9"/>
      <c r="AA216" s="9"/>
      <c r="AB216" s="9"/>
      <c r="AC216" s="9"/>
      <c r="AD216" s="9"/>
    </row>
    <row r="217" spans="13:30">
      <c r="M217" s="9"/>
      <c r="N217" s="9"/>
      <c r="O217" s="9"/>
      <c r="P217" s="9"/>
      <c r="Q217" s="9"/>
      <c r="R217" s="9"/>
      <c r="S217" s="9"/>
      <c r="T217" s="9"/>
      <c r="U217" s="9"/>
      <c r="V217" s="9"/>
      <c r="W217" s="9"/>
      <c r="X217" s="9"/>
      <c r="Y217" s="9"/>
      <c r="Z217" s="9"/>
      <c r="AA217" s="9"/>
      <c r="AB217" s="9"/>
      <c r="AC217" s="9"/>
      <c r="AD217" s="9"/>
    </row>
    <row r="218" spans="13:30">
      <c r="M218" s="9"/>
      <c r="N218" s="9"/>
      <c r="O218" s="9"/>
      <c r="P218" s="9"/>
      <c r="Q218" s="9"/>
      <c r="R218" s="9"/>
      <c r="S218" s="9"/>
      <c r="T218" s="9"/>
      <c r="U218" s="9"/>
      <c r="V218" s="9"/>
      <c r="W218" s="9"/>
      <c r="X218" s="9"/>
      <c r="Y218" s="9"/>
      <c r="Z218" s="9"/>
      <c r="AA218" s="9"/>
      <c r="AB218" s="9"/>
      <c r="AC218" s="9"/>
      <c r="AD218" s="9"/>
    </row>
    <row r="219" spans="13:30">
      <c r="M219" s="9"/>
      <c r="N219" s="9"/>
      <c r="O219" s="9"/>
      <c r="P219" s="9"/>
      <c r="Q219" s="9"/>
      <c r="R219" s="9"/>
      <c r="S219" s="9"/>
      <c r="T219" s="9"/>
      <c r="U219" s="9"/>
      <c r="V219" s="9"/>
      <c r="W219" s="9"/>
      <c r="X219" s="9"/>
      <c r="Y219" s="9"/>
      <c r="Z219" s="9"/>
      <c r="AA219" s="9"/>
      <c r="AB219" s="9"/>
      <c r="AC219" s="9"/>
      <c r="AD219" s="9"/>
    </row>
    <row r="220" spans="13:30">
      <c r="M220" s="9"/>
      <c r="N220" s="9"/>
      <c r="O220" s="9"/>
      <c r="P220" s="9"/>
      <c r="Q220" s="9"/>
      <c r="R220" s="9"/>
      <c r="S220" s="9"/>
      <c r="T220" s="9"/>
      <c r="U220" s="9"/>
      <c r="V220" s="9"/>
      <c r="W220" s="9"/>
      <c r="X220" s="9"/>
      <c r="Y220" s="9"/>
      <c r="Z220" s="9"/>
      <c r="AA220" s="9"/>
      <c r="AB220" s="9"/>
      <c r="AC220" s="9"/>
      <c r="AD220" s="9"/>
    </row>
    <row r="221" spans="13:30">
      <c r="M221" s="9"/>
      <c r="N221" s="9"/>
      <c r="O221" s="9"/>
      <c r="P221" s="9"/>
      <c r="Q221" s="9"/>
      <c r="R221" s="9"/>
      <c r="S221" s="9"/>
      <c r="T221" s="9"/>
      <c r="U221" s="9"/>
      <c r="V221" s="9"/>
      <c r="W221" s="9"/>
      <c r="X221" s="9"/>
      <c r="Y221" s="9"/>
      <c r="Z221" s="9"/>
      <c r="AA221" s="9"/>
      <c r="AB221" s="9"/>
      <c r="AC221" s="9"/>
      <c r="AD221" s="9"/>
    </row>
    <row r="222" spans="13:30">
      <c r="M222" s="9"/>
      <c r="N222" s="9"/>
      <c r="O222" s="9"/>
      <c r="P222" s="9"/>
      <c r="Q222" s="9"/>
      <c r="R222" s="9"/>
      <c r="S222" s="9"/>
      <c r="T222" s="9"/>
      <c r="U222" s="9"/>
      <c r="V222" s="9"/>
      <c r="W222" s="9"/>
      <c r="X222" s="9"/>
      <c r="Y222" s="9"/>
      <c r="Z222" s="9"/>
      <c r="AA222" s="9"/>
      <c r="AB222" s="9"/>
      <c r="AC222" s="9"/>
      <c r="AD222" s="9"/>
    </row>
    <row r="223" spans="13:30">
      <c r="M223" s="9"/>
      <c r="N223" s="9"/>
      <c r="O223" s="9"/>
      <c r="P223" s="9"/>
      <c r="Q223" s="9"/>
      <c r="R223" s="9"/>
      <c r="S223" s="9"/>
      <c r="T223" s="9"/>
      <c r="U223" s="9"/>
      <c r="V223" s="9"/>
      <c r="W223" s="9"/>
      <c r="X223" s="9"/>
      <c r="Y223" s="9"/>
      <c r="Z223" s="9"/>
      <c r="AA223" s="9"/>
      <c r="AB223" s="9"/>
      <c r="AC223" s="9"/>
      <c r="AD223" s="9"/>
    </row>
    <row r="224" spans="13:30">
      <c r="M224" s="9"/>
      <c r="N224" s="9"/>
      <c r="O224" s="9"/>
      <c r="P224" s="9"/>
      <c r="Q224" s="9"/>
      <c r="R224" s="9"/>
      <c r="S224" s="9"/>
      <c r="T224" s="9"/>
      <c r="U224" s="9"/>
      <c r="V224" s="9"/>
      <c r="W224" s="9"/>
      <c r="X224" s="9"/>
      <c r="Y224" s="9"/>
      <c r="Z224" s="9"/>
      <c r="AA224" s="9"/>
      <c r="AB224" s="9"/>
      <c r="AC224" s="9"/>
      <c r="AD224" s="9"/>
    </row>
    <row r="225" spans="13:30">
      <c r="M225" s="9"/>
      <c r="N225" s="9"/>
      <c r="O225" s="9"/>
      <c r="P225" s="9"/>
      <c r="Q225" s="9"/>
      <c r="R225" s="9"/>
      <c r="S225" s="9"/>
      <c r="T225" s="9"/>
      <c r="U225" s="9"/>
      <c r="V225" s="9"/>
      <c r="W225" s="9"/>
      <c r="X225" s="9"/>
      <c r="Y225" s="9"/>
      <c r="Z225" s="9"/>
      <c r="AA225" s="9"/>
      <c r="AB225" s="9"/>
      <c r="AC225" s="9"/>
      <c r="AD225" s="9"/>
    </row>
    <row r="226" spans="13:30">
      <c r="M226" s="9"/>
      <c r="N226" s="9"/>
      <c r="O226" s="9"/>
      <c r="P226" s="9"/>
      <c r="Q226" s="9"/>
      <c r="R226" s="9"/>
      <c r="S226" s="9"/>
      <c r="T226" s="9"/>
      <c r="U226" s="9"/>
      <c r="V226" s="9"/>
      <c r="W226" s="9"/>
      <c r="X226" s="9"/>
      <c r="Y226" s="9"/>
      <c r="Z226" s="9"/>
      <c r="AA226" s="9"/>
      <c r="AB226" s="9"/>
      <c r="AC226" s="9"/>
      <c r="AD226" s="9"/>
    </row>
    <row r="227" spans="13:30">
      <c r="M227" s="9"/>
      <c r="N227" s="9"/>
      <c r="O227" s="9"/>
      <c r="P227" s="9"/>
      <c r="Q227" s="9"/>
      <c r="R227" s="9"/>
      <c r="S227" s="9"/>
      <c r="T227" s="9"/>
      <c r="U227" s="9"/>
      <c r="V227" s="9"/>
      <c r="W227" s="9"/>
      <c r="X227" s="9"/>
      <c r="Y227" s="9"/>
      <c r="Z227" s="9"/>
      <c r="AA227" s="9"/>
      <c r="AB227" s="9"/>
      <c r="AC227" s="9"/>
      <c r="AD227" s="9"/>
    </row>
    <row r="228" spans="13:30">
      <c r="M228" s="9"/>
      <c r="N228" s="9"/>
      <c r="O228" s="9"/>
      <c r="P228" s="9"/>
      <c r="Q228" s="9"/>
      <c r="R228" s="9"/>
      <c r="S228" s="9"/>
      <c r="T228" s="9"/>
      <c r="U228" s="9"/>
      <c r="V228" s="9"/>
      <c r="W228" s="9"/>
      <c r="X228" s="9"/>
      <c r="Y228" s="9"/>
      <c r="Z228" s="9"/>
      <c r="AA228" s="9"/>
      <c r="AB228" s="9"/>
      <c r="AC228" s="9"/>
      <c r="AD228" s="9"/>
    </row>
    <row r="229" spans="13:30">
      <c r="M229" s="9"/>
      <c r="N229" s="9"/>
      <c r="O229" s="9"/>
      <c r="P229" s="9"/>
      <c r="Q229" s="9"/>
      <c r="R229" s="9"/>
      <c r="S229" s="9"/>
      <c r="T229" s="9"/>
      <c r="U229" s="9"/>
      <c r="V229" s="9"/>
      <c r="W229" s="9"/>
      <c r="X229" s="9"/>
      <c r="Y229" s="9"/>
      <c r="Z229" s="9"/>
      <c r="AA229" s="9"/>
      <c r="AB229" s="9"/>
      <c r="AC229" s="9"/>
      <c r="AD229" s="9"/>
    </row>
    <row r="230" spans="13:30">
      <c r="M230" s="9"/>
      <c r="N230" s="9"/>
      <c r="O230" s="9"/>
      <c r="P230" s="9"/>
      <c r="Q230" s="9"/>
      <c r="R230" s="9"/>
      <c r="S230" s="9"/>
      <c r="T230" s="9"/>
      <c r="U230" s="9"/>
      <c r="V230" s="9"/>
      <c r="W230" s="9"/>
      <c r="X230" s="9"/>
      <c r="Y230" s="9"/>
      <c r="Z230" s="9"/>
      <c r="AA230" s="9"/>
      <c r="AB230" s="9"/>
      <c r="AC230" s="9"/>
      <c r="AD230" s="9"/>
    </row>
    <row r="231" spans="13:30">
      <c r="M231" s="9"/>
      <c r="N231" s="9"/>
      <c r="O231" s="9"/>
      <c r="P231" s="9"/>
      <c r="Q231" s="9"/>
      <c r="R231" s="9"/>
      <c r="S231" s="9"/>
      <c r="T231" s="9"/>
      <c r="U231" s="9"/>
      <c r="V231" s="9"/>
      <c r="W231" s="9"/>
      <c r="X231" s="9"/>
      <c r="Y231" s="9"/>
      <c r="Z231" s="9"/>
      <c r="AA231" s="9"/>
      <c r="AB231" s="9"/>
      <c r="AC231" s="9"/>
      <c r="AD231" s="9"/>
    </row>
    <row r="232" spans="13:30">
      <c r="M232" s="9"/>
      <c r="N232" s="9"/>
      <c r="O232" s="9"/>
      <c r="P232" s="9"/>
      <c r="Q232" s="9"/>
      <c r="R232" s="9"/>
      <c r="S232" s="9"/>
      <c r="T232" s="9"/>
      <c r="U232" s="9"/>
      <c r="V232" s="9"/>
      <c r="W232" s="9"/>
      <c r="X232" s="9"/>
      <c r="Y232" s="9"/>
      <c r="Z232" s="9"/>
      <c r="AA232" s="9"/>
      <c r="AB232" s="9"/>
      <c r="AC232" s="9"/>
      <c r="AD232" s="9"/>
    </row>
    <row r="233" spans="13:30">
      <c r="M233" s="9"/>
      <c r="N233" s="9"/>
      <c r="O233" s="9"/>
      <c r="P233" s="9"/>
      <c r="Q233" s="9"/>
      <c r="R233" s="9"/>
      <c r="S233" s="9"/>
      <c r="T233" s="9"/>
      <c r="U233" s="9"/>
      <c r="V233" s="9"/>
      <c r="W233" s="9"/>
      <c r="X233" s="9"/>
      <c r="Y233" s="9"/>
      <c r="Z233" s="9"/>
      <c r="AA233" s="9"/>
      <c r="AB233" s="9"/>
      <c r="AC233" s="9"/>
      <c r="AD233" s="9"/>
    </row>
    <row r="234" spans="13:30">
      <c r="M234" s="9"/>
      <c r="N234" s="9"/>
      <c r="O234" s="9"/>
      <c r="P234" s="9"/>
      <c r="Q234" s="9"/>
      <c r="R234" s="9"/>
      <c r="S234" s="9"/>
      <c r="T234" s="9"/>
      <c r="U234" s="9"/>
      <c r="V234" s="9"/>
      <c r="W234" s="9"/>
      <c r="X234" s="9"/>
      <c r="Y234" s="9"/>
      <c r="Z234" s="9"/>
      <c r="AA234" s="9"/>
      <c r="AB234" s="9"/>
      <c r="AC234" s="9"/>
      <c r="AD234" s="9"/>
    </row>
    <row r="235" spans="13:30">
      <c r="M235" s="9"/>
      <c r="N235" s="9"/>
      <c r="O235" s="9"/>
      <c r="P235" s="9"/>
      <c r="Q235" s="9"/>
      <c r="R235" s="9"/>
      <c r="S235" s="9"/>
      <c r="T235" s="9"/>
      <c r="U235" s="9"/>
      <c r="V235" s="9"/>
      <c r="W235" s="9"/>
      <c r="X235" s="9"/>
      <c r="Y235" s="9"/>
      <c r="Z235" s="9"/>
      <c r="AA235" s="9"/>
      <c r="AB235" s="9"/>
      <c r="AC235" s="9"/>
      <c r="AD235" s="9"/>
    </row>
    <row r="236" spans="13:30">
      <c r="M236" s="9"/>
      <c r="N236" s="9"/>
      <c r="O236" s="9"/>
      <c r="P236" s="9"/>
      <c r="Q236" s="9"/>
      <c r="R236" s="9"/>
      <c r="S236" s="9"/>
      <c r="T236" s="9"/>
      <c r="U236" s="9"/>
      <c r="V236" s="9"/>
      <c r="W236" s="9"/>
      <c r="X236" s="9"/>
      <c r="Y236" s="9"/>
      <c r="Z236" s="9"/>
      <c r="AA236" s="9"/>
      <c r="AB236" s="9"/>
      <c r="AC236" s="9"/>
      <c r="AD236" s="9"/>
    </row>
    <row r="237" spans="13:30">
      <c r="M237" s="9"/>
      <c r="N237" s="9"/>
      <c r="O237" s="9"/>
      <c r="P237" s="9"/>
      <c r="Q237" s="9"/>
      <c r="R237" s="9"/>
      <c r="S237" s="9"/>
      <c r="T237" s="9"/>
      <c r="U237" s="9"/>
      <c r="V237" s="9"/>
      <c r="W237" s="9"/>
      <c r="X237" s="9"/>
      <c r="Y237" s="9"/>
      <c r="Z237" s="9"/>
      <c r="AA237" s="9"/>
      <c r="AB237" s="9"/>
      <c r="AC237" s="9"/>
      <c r="AD237" s="9"/>
    </row>
    <row r="238" spans="13:30">
      <c r="M238" s="9"/>
      <c r="N238" s="9"/>
      <c r="O238" s="9"/>
      <c r="P238" s="9"/>
      <c r="Q238" s="9"/>
      <c r="R238" s="9"/>
      <c r="S238" s="9"/>
      <c r="T238" s="9"/>
      <c r="U238" s="9"/>
      <c r="V238" s="9"/>
      <c r="W238" s="9"/>
      <c r="X238" s="9"/>
      <c r="Y238" s="9"/>
      <c r="Z238" s="9"/>
      <c r="AA238" s="9"/>
      <c r="AB238" s="9"/>
      <c r="AC238" s="9"/>
      <c r="AD238" s="9"/>
    </row>
    <row r="239" spans="13:30">
      <c r="M239" s="9"/>
      <c r="N239" s="9"/>
      <c r="O239" s="9"/>
      <c r="P239" s="9"/>
      <c r="Q239" s="9"/>
      <c r="R239" s="9"/>
      <c r="S239" s="9"/>
      <c r="T239" s="9"/>
      <c r="U239" s="9"/>
      <c r="V239" s="9"/>
      <c r="W239" s="9"/>
      <c r="X239" s="9"/>
      <c r="Y239" s="9"/>
      <c r="Z239" s="9"/>
      <c r="AA239" s="9"/>
      <c r="AB239" s="9"/>
      <c r="AC239" s="9"/>
      <c r="AD239" s="9"/>
    </row>
    <row r="240" spans="13:30">
      <c r="M240" s="9"/>
      <c r="N240" s="9"/>
      <c r="O240" s="9"/>
      <c r="P240" s="9"/>
      <c r="Q240" s="9"/>
      <c r="R240" s="9"/>
      <c r="S240" s="9"/>
      <c r="T240" s="9"/>
      <c r="U240" s="9"/>
      <c r="V240" s="9"/>
      <c r="W240" s="9"/>
      <c r="X240" s="9"/>
      <c r="Y240" s="9"/>
      <c r="Z240" s="9"/>
      <c r="AA240" s="9"/>
      <c r="AB240" s="9"/>
      <c r="AC240" s="9"/>
      <c r="AD240" s="9"/>
    </row>
    <row r="241" spans="13:30">
      <c r="M241" s="9"/>
      <c r="N241" s="9"/>
      <c r="O241" s="9"/>
      <c r="P241" s="9"/>
      <c r="Q241" s="9"/>
      <c r="R241" s="9"/>
      <c r="S241" s="9"/>
      <c r="T241" s="9"/>
      <c r="U241" s="9"/>
      <c r="V241" s="9"/>
      <c r="W241" s="9"/>
      <c r="X241" s="9"/>
      <c r="Y241" s="9"/>
      <c r="Z241" s="9"/>
      <c r="AA241" s="9"/>
      <c r="AB241" s="9"/>
      <c r="AC241" s="9"/>
      <c r="AD241" s="9"/>
    </row>
    <row r="242" spans="13:30">
      <c r="M242" s="9"/>
      <c r="N242" s="9"/>
      <c r="O242" s="9"/>
      <c r="P242" s="9"/>
      <c r="Q242" s="9"/>
      <c r="R242" s="9"/>
      <c r="S242" s="9"/>
      <c r="T242" s="9"/>
      <c r="U242" s="9"/>
      <c r="V242" s="9"/>
      <c r="W242" s="9"/>
      <c r="X242" s="9"/>
      <c r="Y242" s="9"/>
      <c r="Z242" s="9"/>
      <c r="AA242" s="9"/>
      <c r="AB242" s="9"/>
      <c r="AC242" s="9"/>
      <c r="AD242" s="9"/>
    </row>
  </sheetData>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55:J5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2016-09-13T20:01:37Z</dcterms:modified>
</cp:coreProperties>
</file>