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N40" i="7" l="1"/>
  <c r="L8" i="7" l="1"/>
  <c r="I19" i="7"/>
  <c r="E43" i="7"/>
  <c r="F40" i="7" l="1"/>
  <c r="F34" i="7"/>
  <c r="F33" i="7"/>
  <c r="E42" i="7"/>
  <c r="I20" i="7" s="1"/>
  <c r="D42" i="7"/>
  <c r="D34" i="7"/>
  <c r="R33" i="5"/>
  <c r="N33" i="5"/>
  <c r="N31" i="5"/>
  <c r="P23" i="5"/>
  <c r="J34" i="5"/>
  <c r="J27" i="5"/>
  <c r="J38" i="5"/>
  <c r="J24" i="5"/>
  <c r="G44" i="5"/>
  <c r="K44" i="5" s="1"/>
  <c r="G40" i="5"/>
  <c r="G37" i="5"/>
  <c r="G33" i="5"/>
  <c r="G31" i="5"/>
  <c r="G26" i="5"/>
  <c r="G23" i="5"/>
  <c r="K23" i="5" s="1"/>
  <c r="E36" i="7" s="1"/>
  <c r="G20" i="5"/>
  <c r="G15" i="5"/>
  <c r="G13" i="5"/>
  <c r="G11" i="5"/>
  <c r="F15" i="5"/>
  <c r="J18" i="5" s="1"/>
  <c r="J16" i="5" l="1"/>
  <c r="J17" i="5"/>
  <c r="P15" i="5"/>
  <c r="J15" i="5"/>
  <c r="K15" i="5" s="1"/>
  <c r="E34" i="7" s="1"/>
  <c r="D41" i="7"/>
  <c r="D40" i="7"/>
  <c r="D39" i="7"/>
  <c r="D35" i="7"/>
  <c r="D33" i="7"/>
  <c r="F37" i="5" l="1"/>
  <c r="J39" i="5" s="1"/>
  <c r="F33" i="5"/>
  <c r="F13" i="5"/>
  <c r="J14" i="5" l="1"/>
  <c r="J35" i="5"/>
  <c r="F39" i="7"/>
  <c r="J37" i="5"/>
  <c r="K37" i="5" s="1"/>
  <c r="E40" i="7" s="1"/>
  <c r="P37" i="5"/>
  <c r="J33" i="5"/>
  <c r="K33" i="5" s="1"/>
  <c r="E39" i="7" s="1"/>
  <c r="P33" i="5"/>
  <c r="N13" i="5"/>
  <c r="J13" i="5"/>
  <c r="K13" i="5" s="1"/>
  <c r="E33" i="7" s="1"/>
  <c r="E32" i="7" l="1"/>
  <c r="D37" i="7"/>
  <c r="D36" i="7"/>
  <c r="F26" i="5"/>
  <c r="J29" i="5" s="1"/>
  <c r="F20" i="5"/>
  <c r="F23" i="5"/>
  <c r="F36" i="7" l="1"/>
  <c r="N20" i="5"/>
  <c r="J21" i="5"/>
  <c r="P20" i="5"/>
  <c r="F37" i="7"/>
  <c r="N26" i="5"/>
  <c r="F35" i="7"/>
  <c r="J26" i="5"/>
  <c r="K26" i="5" s="1"/>
  <c r="E37" i="7" s="1"/>
  <c r="J28" i="5"/>
  <c r="P26" i="5"/>
  <c r="D38" i="7" l="1"/>
  <c r="D32" i="7" l="1"/>
  <c r="E12" i="7" l="1"/>
  <c r="E11" i="7"/>
  <c r="E10" i="7"/>
  <c r="E9" i="7"/>
  <c r="E8" i="7"/>
  <c r="I21" i="7" l="1"/>
  <c r="F40" i="5" l="1"/>
  <c r="F31" i="5"/>
  <c r="K11" i="5"/>
  <c r="F41" i="7" l="1"/>
  <c r="N40" i="5"/>
  <c r="J41" i="5"/>
  <c r="P40" i="5"/>
  <c r="J31" i="5"/>
  <c r="K31" i="5" s="1"/>
  <c r="E38" i="7" s="1"/>
  <c r="I23" i="7" s="1"/>
  <c r="P31" i="5"/>
  <c r="J32" i="5"/>
  <c r="F38" i="7"/>
  <c r="J25" i="5"/>
  <c r="J23" i="5"/>
  <c r="J40" i="5"/>
  <c r="K40" i="5" s="1"/>
  <c r="E41" i="7" s="1"/>
  <c r="J42" i="5"/>
  <c r="J22" i="5"/>
  <c r="J20" i="5"/>
  <c r="K20" i="5" s="1"/>
  <c r="E35" i="7" s="1"/>
  <c r="I22" i="7" s="1"/>
  <c r="R45" i="5" l="1"/>
  <c r="N45" i="5"/>
  <c r="P45" i="5"/>
  <c r="L13" i="7" l="1"/>
  <c r="K45" i="5"/>
</calcChain>
</file>

<file path=xl/comments1.xml><?xml version="1.0" encoding="utf-8"?>
<comments xmlns="http://schemas.openxmlformats.org/spreadsheetml/2006/main">
  <authors>
    <author>Annette Bethke</author>
  </authors>
  <commentList>
    <comment ref="K15" authorId="0">
      <text>
        <r>
          <rPr>
            <sz val="11"/>
            <color indexed="81"/>
            <rFont val="Open Sans"/>
            <family val="2"/>
          </rPr>
          <t>Examples of conservation objectives for species of concern projects are in the WHC Project Guidance documents (wildlifehc.org/pg).</t>
        </r>
        <r>
          <rPr>
            <sz val="9"/>
            <color indexed="81"/>
            <rFont val="Tahoma"/>
            <family val="2"/>
          </rPr>
          <t xml:space="preserve">
</t>
        </r>
      </text>
    </comment>
    <comment ref="K33" authorId="0">
      <text>
        <r>
          <rPr>
            <sz val="11"/>
            <color indexed="81"/>
            <rFont val="Open Sans"/>
            <family val="2"/>
          </rPr>
          <t xml:space="preserve">A threat will be a regional or site-specific threat to the target species of concern.  Examples of threats to species of concern include predation by invasive or feral species, disease, unsustainable or illegal hunting/fishing or bycatch, harassment, illegal wildlife trade and migration pathway obstructions.
By addressing a specific threat, the applicant seeks to reduce or eliminate the impact of that threat on the species.
</t>
        </r>
        <r>
          <rPr>
            <sz val="9"/>
            <color indexed="81"/>
            <rFont val="Tahoma"/>
            <family val="2"/>
          </rPr>
          <t xml:space="preserve">
</t>
        </r>
      </text>
    </comment>
    <comment ref="K70" authorId="0">
      <text>
        <r>
          <rPr>
            <sz val="11"/>
            <color indexed="81"/>
            <rFont val="Open Sans"/>
            <family val="2"/>
          </rPr>
          <t xml:space="preserve">A species recovery plan in this question refers to an internal recovery plan created by the company. </t>
        </r>
        <r>
          <rPr>
            <sz val="9"/>
            <color indexed="81"/>
            <rFont val="Tahoma"/>
            <family val="2"/>
          </rPr>
          <t xml:space="preserve">
</t>
        </r>
      </text>
    </comment>
    <comment ref="K76" authorId="0">
      <text>
        <r>
          <rPr>
            <sz val="11"/>
            <color indexed="81"/>
            <rFont val="Open Sans"/>
            <family val="2"/>
          </rPr>
          <t xml:space="preserve">A species recovery plan in this question refers to an external recovery plan originating with a credible organization/agency working towards recovery of the species of concern.   </t>
        </r>
        <r>
          <rPr>
            <sz val="9"/>
            <color indexed="81"/>
            <rFont val="Tahoma"/>
            <family val="2"/>
          </rPr>
          <t xml:space="preserve">
</t>
        </r>
      </text>
    </comment>
    <comment ref="K8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<sst xmlns="http://schemas.openxmlformats.org/spreadsheetml/2006/main" count="241" uniqueCount="178">
  <si>
    <t>Alignments</t>
  </si>
  <si>
    <t>Corporate level commitment</t>
  </si>
  <si>
    <t>Attribute</t>
  </si>
  <si>
    <t>Score</t>
  </si>
  <si>
    <t>0 = No</t>
  </si>
  <si>
    <t>Total</t>
  </si>
  <si>
    <t>Question</t>
  </si>
  <si>
    <t>Response Key</t>
  </si>
  <si>
    <t>Percentage</t>
  </si>
  <si>
    <t>Point Value</t>
  </si>
  <si>
    <t>Points Achieved</t>
  </si>
  <si>
    <t>Out of</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</si>
  <si>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</si>
  <si>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</si>
  <si>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</si>
  <si>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</si>
  <si>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</si>
  <si>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</si>
  <si>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</si>
  <si>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</si>
  <si>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</si>
  <si>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</si>
  <si>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</si>
  <si>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</si>
  <si>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</si>
  <si>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</si>
  <si>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</si>
  <si>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</si>
  <si>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</si>
  <si>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</si>
  <si>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</si>
  <si>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</si>
  <si>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</si>
  <si>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</si>
  <si>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</si>
  <si>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</si>
  <si>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</si>
  <si>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</si>
  <si>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</si>
  <si>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</si>
  <si>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</si>
  <si>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</si>
  <si>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</si>
  <si>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</si>
  <si>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</si>
  <si>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</si>
  <si>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</si>
  <si>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</si>
  <si>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</si>
  <si>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</si>
  <si>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</si>
  <si>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</si>
  <si>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</si>
  <si>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</si>
  <si>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</si>
  <si>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</si>
  <si>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Yes</t>
  </si>
  <si>
    <t>Stated conservation education objective</t>
  </si>
  <si>
    <r>
      <t xml:space="preserve">Application question
</t>
    </r>
    <r>
      <rPr>
        <sz val="11"/>
        <color theme="1"/>
        <rFont val="Open Sans"/>
      </rPr>
      <t>9, 9a</t>
    </r>
  </si>
  <si>
    <t>Alignment</t>
  </si>
  <si>
    <r>
      <t xml:space="preserve">Application question
</t>
    </r>
    <r>
      <rPr>
        <sz val="11"/>
        <color theme="1"/>
        <rFont val="Open Sans"/>
      </rPr>
      <t>1</t>
    </r>
  </si>
  <si>
    <r>
      <t xml:space="preserve">Application question
</t>
    </r>
    <r>
      <rPr>
        <sz val="11"/>
        <color theme="1"/>
        <rFont val="Open Sans"/>
      </rPr>
      <t>4</t>
    </r>
  </si>
  <si>
    <r>
      <t xml:space="preserve">Application question
</t>
    </r>
    <r>
      <rPr>
        <sz val="11"/>
        <color theme="1"/>
        <rFont val="Open Sans"/>
      </rPr>
      <t>5, 5a, 5b</t>
    </r>
  </si>
  <si>
    <t xml:space="preserve">Other--Species of Concern project theme </t>
  </si>
  <si>
    <r>
      <t xml:space="preserve">Scoring question </t>
    </r>
    <r>
      <rPr>
        <sz val="11"/>
        <color theme="1"/>
        <rFont val="Open Sans"/>
      </rPr>
      <t>76.</t>
    </r>
    <r>
      <rPr>
        <sz val="11"/>
        <color theme="1"/>
        <rFont val="Open sans"/>
        <family val="2"/>
      </rPr>
      <t>Q.2</t>
    </r>
  </si>
  <si>
    <t>Target Species</t>
  </si>
  <si>
    <t>Management</t>
  </si>
  <si>
    <t>Monitoring Data</t>
  </si>
  <si>
    <t>Has the species been observed on site?</t>
  </si>
  <si>
    <t>0 = Species has not been observed on site</t>
  </si>
  <si>
    <t>1 = Species has been observed on site</t>
  </si>
  <si>
    <r>
      <rPr>
        <b/>
        <sz val="11"/>
        <color theme="1"/>
        <rFont val="Open Sans"/>
        <family val="2"/>
      </rPr>
      <t xml:space="preserve">Scoring question </t>
    </r>
    <r>
      <rPr>
        <sz val="11"/>
        <color theme="1"/>
        <rFont val="Open Sans"/>
      </rPr>
      <t xml:space="preserve">
76.1.1</t>
    </r>
  </si>
  <si>
    <r>
      <t xml:space="preserve">Application question
</t>
    </r>
    <r>
      <rPr>
        <sz val="11"/>
        <color theme="1"/>
        <rFont val="Open Sans"/>
      </rPr>
      <t>5</t>
    </r>
  </si>
  <si>
    <t>How was the species identified, OR why is the species being targeted if it has not been identified at the site?</t>
  </si>
  <si>
    <t xml:space="preserve">0 = No attempts made to identify the species on site </t>
  </si>
  <si>
    <t>1 = Surveys have not yet confirmed species on site, but site is within known range and has suitable habitat for the species OR surveys are not performed because they pose high risk to a sensitive species</t>
  </si>
  <si>
    <t>What actions are being taken on-site to address a specific threat to the species?</t>
  </si>
  <si>
    <t>0 = Current actions do not address any threats</t>
  </si>
  <si>
    <t>1 = Actions taken only address one threat to the species</t>
  </si>
  <si>
    <t>2 = Actions taken address more than one threat to the species</t>
  </si>
  <si>
    <r>
      <t xml:space="preserve">Application question
</t>
    </r>
    <r>
      <rPr>
        <sz val="11"/>
        <color theme="1"/>
        <rFont val="Open Sans"/>
      </rPr>
      <t>6a, 6a1</t>
    </r>
  </si>
  <si>
    <r>
      <rPr>
        <b/>
        <sz val="11"/>
        <color theme="1"/>
        <rFont val="Open Sans"/>
      </rPr>
      <t>Scoring question</t>
    </r>
    <r>
      <rPr>
        <sz val="11"/>
        <color theme="1"/>
        <rFont val="Open Sans"/>
      </rPr>
      <t xml:space="preserve">
76.2.1</t>
    </r>
  </si>
  <si>
    <t>0 = No voluntary agreements have been made</t>
  </si>
  <si>
    <t>1 = A voluntary agreement with a non-regulatory entity has been made</t>
  </si>
  <si>
    <t>2 = A formal voluntary agreement with a regulatory entity has been made</t>
  </si>
  <si>
    <r>
      <t xml:space="preserve">Application question
</t>
    </r>
    <r>
      <rPr>
        <sz val="11"/>
        <color theme="1"/>
        <rFont val="Open Sans"/>
      </rPr>
      <t>6b, 6b1, 6b2, 6b3</t>
    </r>
  </si>
  <si>
    <r>
      <rPr>
        <b/>
        <sz val="11"/>
        <color theme="1"/>
        <rFont val="Open Sans"/>
      </rPr>
      <t>Scoring question</t>
    </r>
    <r>
      <rPr>
        <sz val="11"/>
        <color theme="1"/>
        <rFont val="Open Sans"/>
      </rPr>
      <t xml:space="preserve">
76.2.2</t>
    </r>
  </si>
  <si>
    <t>Does the project include a commitment to long-term or permanent protection?</t>
  </si>
  <si>
    <t>0 = No commitment to long-term protection</t>
  </si>
  <si>
    <t>1 = Informal or internal commitment to long-term protection is made (e.g., included in project objectives)</t>
  </si>
  <si>
    <t>2 = Formal commitment to long-term protection is made (e.g., as part of a written external agreement)</t>
  </si>
  <si>
    <t>3 = Permanent protection of the species is assured (e.g., permanent protection of habitat through a land or species conservation agreement that legally protects the habitat and target species in perpetuity)</t>
  </si>
  <si>
    <r>
      <rPr>
        <b/>
        <sz val="11"/>
        <color theme="1"/>
        <rFont val="Open Sans"/>
      </rPr>
      <t>Scoring question</t>
    </r>
    <r>
      <rPr>
        <sz val="11"/>
        <color theme="1"/>
        <rFont val="Open Sans"/>
      </rPr>
      <t xml:space="preserve">
76.2.3</t>
    </r>
  </si>
  <si>
    <t>Has monitoring data specific to this project been collected?</t>
  </si>
  <si>
    <r>
      <rPr>
        <b/>
        <sz val="11"/>
        <color theme="1"/>
        <rFont val="Open Sans"/>
      </rPr>
      <t>Scoring question</t>
    </r>
    <r>
      <rPr>
        <sz val="11"/>
        <color theme="1"/>
        <rFont val="Open Sans"/>
      </rPr>
      <t xml:space="preserve">
76.3.1</t>
    </r>
  </si>
  <si>
    <r>
      <t xml:space="preserve">Application question 
</t>
    </r>
    <r>
      <rPr>
        <sz val="11"/>
        <color theme="1"/>
        <rFont val="Open Sans"/>
      </rPr>
      <t>7, 7a</t>
    </r>
  </si>
  <si>
    <t>Does the project contribute data towards research or monitoring of the target species?</t>
  </si>
  <si>
    <t>0 = No data was collected for monitoring or research purposes</t>
  </si>
  <si>
    <t>1 = Data about the target species are collected and utilized internally to guide management of the species on site</t>
  </si>
  <si>
    <r>
      <rPr>
        <b/>
        <sz val="11"/>
        <color theme="1"/>
        <rFont val="Open Sans"/>
      </rPr>
      <t>Scoring question</t>
    </r>
    <r>
      <rPr>
        <sz val="11"/>
        <color theme="1"/>
        <rFont val="Open Sans"/>
      </rPr>
      <t xml:space="preserve">
76.3.2</t>
    </r>
  </si>
  <si>
    <r>
      <t xml:space="preserve">Application question
</t>
    </r>
    <r>
      <rPr>
        <sz val="11"/>
        <color theme="1"/>
        <rFont val="Open Sans"/>
      </rPr>
      <t>7b, 7b1</t>
    </r>
  </si>
  <si>
    <r>
      <t xml:space="preserve">Application question
</t>
    </r>
    <r>
      <rPr>
        <sz val="11"/>
        <color theme="1"/>
        <rFont val="Open Sans"/>
      </rPr>
      <t>8, 8a, 8a1</t>
    </r>
  </si>
  <si>
    <t>Does the project align with a corporate strategy or species recovery plan?</t>
  </si>
  <si>
    <t>1 = Aligns with a corporate strategy but not specific to species of concern</t>
  </si>
  <si>
    <t>2 = Aligns with a corporate strategy specific to species of concern</t>
  </si>
  <si>
    <r>
      <rPr>
        <b/>
        <sz val="11"/>
        <color theme="1"/>
        <rFont val="Open Sans"/>
      </rPr>
      <t>Scoring question</t>
    </r>
    <r>
      <rPr>
        <sz val="11"/>
        <color theme="1"/>
        <rFont val="Open Sans"/>
      </rPr>
      <t xml:space="preserve">
76.4.1</t>
    </r>
  </si>
  <si>
    <t>Does the project align with an existing recovery plan for the species?</t>
  </si>
  <si>
    <t>1 = The team consulted an existing recovery plan in the design of the project but the project does not explicitly support objectives</t>
  </si>
  <si>
    <t>2 = The project explicitly supports objectives of an existing recovery plan</t>
  </si>
  <si>
    <r>
      <rPr>
        <b/>
        <sz val="11"/>
        <color theme="1"/>
        <rFont val="Open Sans"/>
      </rPr>
      <t>Scoring question</t>
    </r>
    <r>
      <rPr>
        <sz val="11"/>
        <color theme="1"/>
        <rFont val="Open Sans"/>
      </rPr>
      <t xml:space="preserve">
76.4.2</t>
    </r>
  </si>
  <si>
    <r>
      <t xml:space="preserve">Application question
</t>
    </r>
    <r>
      <rPr>
        <sz val="11"/>
        <color theme="1"/>
        <rFont val="Open Sans"/>
      </rPr>
      <t>8, 8b, 8b1, 8b2</t>
    </r>
  </si>
  <si>
    <r>
      <rPr>
        <b/>
        <sz val="11"/>
        <color theme="1"/>
        <rFont val="Open Sans"/>
      </rPr>
      <t>Scoring question</t>
    </r>
    <r>
      <rPr>
        <sz val="11"/>
        <color theme="1"/>
        <rFont val="Open Sans"/>
      </rPr>
      <t xml:space="preserve">
76.Q.5</t>
    </r>
  </si>
  <si>
    <r>
      <rPr>
        <b/>
        <sz val="11"/>
        <color theme="1"/>
        <rFont val="Open Sans"/>
        <family val="2"/>
      </rPr>
      <t xml:space="preserve">Scoring question </t>
    </r>
    <r>
      <rPr>
        <sz val="11"/>
        <color theme="1"/>
        <rFont val="Open Sans"/>
      </rPr>
      <t xml:space="preserve">
76.1.2</t>
    </r>
  </si>
  <si>
    <t>76.Q.2</t>
  </si>
  <si>
    <t>76.1.1</t>
  </si>
  <si>
    <t>76.2.1</t>
  </si>
  <si>
    <t>76.2.2</t>
  </si>
  <si>
    <t>76.2.3</t>
  </si>
  <si>
    <t>76.3.1</t>
  </si>
  <si>
    <t>76.3.2</t>
  </si>
  <si>
    <t>76.Q.5</t>
  </si>
  <si>
    <t>Species identified</t>
  </si>
  <si>
    <t>Methods for confirmation</t>
  </si>
  <si>
    <t>76.1.2</t>
  </si>
  <si>
    <t>Threat reduction</t>
  </si>
  <si>
    <t>Voluntary agreement</t>
  </si>
  <si>
    <t>Long term protection</t>
  </si>
  <si>
    <t>Monitoring data collected</t>
  </si>
  <si>
    <t>Monitoring or research contribution</t>
  </si>
  <si>
    <t>Alignment species recovery</t>
  </si>
  <si>
    <t>76.4.1</t>
  </si>
  <si>
    <t>76.4.2</t>
  </si>
  <si>
    <r>
      <t>2 = Formal survey has confirmed species presen</t>
    </r>
    <r>
      <rPr>
        <sz val="11"/>
        <rFont val="Open Sans"/>
      </rPr>
      <t>ce/absence</t>
    </r>
    <r>
      <rPr>
        <sz val="11"/>
        <color theme="1"/>
        <rFont val="Open sans"/>
        <family val="2"/>
      </rPr>
      <t xml:space="preserve"> on site</t>
    </r>
  </si>
  <si>
    <t>2 = Data about the target species is collected and shared with external organizations (e.g., government agency, natural heritage program, university) for monitoring or research purposes</t>
  </si>
  <si>
    <t>Does the project have documented outcomes?</t>
  </si>
  <si>
    <t xml:space="preserve">Species Project </t>
  </si>
  <si>
    <r>
      <t xml:space="preserve">Application question
</t>
    </r>
    <r>
      <rPr>
        <sz val="11"/>
        <color theme="1"/>
        <rFont val="Open Sans"/>
      </rPr>
      <t>(See list of projects in program)</t>
    </r>
  </si>
  <si>
    <t>76.Q.1</t>
  </si>
  <si>
    <r>
      <rPr>
        <b/>
        <sz val="11"/>
        <color theme="1"/>
        <rFont val="Open Sans"/>
      </rPr>
      <t>Scoring question</t>
    </r>
    <r>
      <rPr>
        <sz val="11"/>
        <color theme="1"/>
        <rFont val="Open Sans"/>
      </rPr>
      <t xml:space="preserve">
76.Q.1</t>
    </r>
  </si>
  <si>
    <t>Is this project linked to a contributing species project?</t>
  </si>
  <si>
    <t>Has the applicant entered into a voluntary agreement to address this species? (e.g., safe harbor agreement, candidate conservation agreement)</t>
  </si>
  <si>
    <t>Branch</t>
  </si>
  <si>
    <t>Attribute Weight</t>
  </si>
  <si>
    <t>Reviewer Score</t>
  </si>
  <si>
    <t>Impact No.</t>
  </si>
  <si>
    <t xml:space="preserve">Impact No. </t>
  </si>
  <si>
    <t xml:space="preserve">Impact Score </t>
  </si>
  <si>
    <t>CI</t>
  </si>
  <si>
    <t>CC</t>
  </si>
  <si>
    <t>CEI</t>
  </si>
  <si>
    <t>Instructions</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</si>
  <si>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</si>
  <si>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</si>
  <si>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</si>
  <si>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</si>
  <si>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</si>
  <si>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</si>
  <si>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</si>
  <si>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</si>
  <si>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</si>
  <si>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</si>
  <si>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</si>
  <si>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</si>
  <si>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</si>
  <si>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</si>
  <si>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</si>
  <si>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</si>
  <si>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</si>
  <si>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</si>
  <si>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</si>
  <si>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</si>
  <si>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</si>
  <si>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</si>
  <si>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</si>
  <si>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</si>
  <si>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r>
      <t xml:space="preserve">For information on the how these scores were calculated, please see </t>
    </r>
    <r>
      <rPr>
        <sz val="11"/>
        <color theme="1"/>
        <rFont val="Open sans"/>
        <family val="2"/>
      </rPr>
      <t>wildlifehc.org.</t>
    </r>
  </si>
  <si>
    <t>For information on the how these scores were calculated, please see wildlifehc.org.</t>
  </si>
  <si>
    <t>Linked to a species project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</si>
</sst>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5">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1"/>
      <name val="Open Sans"/>
    </font>
    <font>
      <sz val="1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s>
  <fills count="16">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FFF99"/>
        <bgColor indexed="64"/>
      </patternFill>
    </fill>
    <fill>
      <patternFill patternType="solid">
        <fgColor theme="0"/>
        <bgColor indexed="64"/>
      </patternFill>
    </fill>
    <fill>
      <patternFill patternType="solid">
        <fgColor rgb="FF00B050"/>
        <bgColor indexed="64"/>
      </patternFill>
    </fill>
    <fill>
      <patternFill patternType="solid">
        <fgColor rgb="FF7AC143"/>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7" fillId="0" borderId="0" applyFont="0" applyFill="0" applyBorder="0" applyAlignment="0" applyProtection="0"/>
    <xf numFmtId="0" fontId="22" fillId="0" borderId="0" applyNumberFormat="0" applyFill="0" applyBorder="0" applyAlignment="0" applyProtection="0"/>
  </cellStyleXfs>
  <cellXfs count="374">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8" fillId="0" borderId="0" xfId="0" applyFont="1"/>
    <xf numFmtId="0" fontId="9"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0" fillId="0" borderId="0" xfId="0" applyFont="1" applyFill="1"/>
    <xf numFmtId="0" fontId="1" fillId="7"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8" borderId="6" xfId="0" applyFont="1" applyFill="1" applyBorder="1" applyAlignment="1">
      <alignment horizontal="right"/>
    </xf>
    <xf numFmtId="0" fontId="1" fillId="8" borderId="0" xfId="0" applyFont="1" applyFill="1" applyBorder="1"/>
    <xf numFmtId="0" fontId="1" fillId="8" borderId="0" xfId="0" applyFont="1" applyFill="1" applyBorder="1" applyAlignment="1"/>
    <xf numFmtId="0" fontId="0" fillId="8" borderId="0" xfId="0" applyFont="1" applyFill="1" applyBorder="1"/>
    <xf numFmtId="2" fontId="0" fillId="8" borderId="0" xfId="0" applyNumberFormat="1" applyFont="1" applyFill="1" applyBorder="1"/>
    <xf numFmtId="0" fontId="0" fillId="8" borderId="7" xfId="0" applyFont="1" applyFill="1" applyBorder="1"/>
    <xf numFmtId="2" fontId="0" fillId="8" borderId="6" xfId="0" applyNumberFormat="1" applyFont="1" applyFill="1" applyBorder="1"/>
    <xf numFmtId="0" fontId="0" fillId="8" borderId="11" xfId="0" applyFont="1" applyFill="1" applyBorder="1"/>
    <xf numFmtId="0" fontId="0" fillId="8" borderId="6" xfId="0" applyFont="1" applyFill="1" applyBorder="1" applyAlignment="1"/>
    <xf numFmtId="0" fontId="0" fillId="8" borderId="0" xfId="0" applyFont="1" applyFill="1" applyBorder="1" applyAlignment="1"/>
    <xf numFmtId="0" fontId="0" fillId="0" borderId="0" xfId="0" applyFont="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2" fontId="1" fillId="9" borderId="0" xfId="0" applyNumberFormat="1" applyFont="1" applyFill="1" applyBorder="1"/>
    <xf numFmtId="0" fontId="0" fillId="9" borderId="0" xfId="0" applyFont="1" applyFill="1" applyBorder="1"/>
    <xf numFmtId="0" fontId="0" fillId="9" borderId="7" xfId="0" applyFont="1" applyFill="1" applyBorder="1"/>
    <xf numFmtId="0" fontId="0" fillId="9" borderId="6" xfId="0" applyFont="1" applyFill="1" applyBorder="1"/>
    <xf numFmtId="0" fontId="0" fillId="9" borderId="0" xfId="0" applyFont="1" applyFill="1" applyBorder="1" applyAlignment="1"/>
    <xf numFmtId="0" fontId="0" fillId="0" borderId="0" xfId="0" applyFont="1" applyFill="1" applyBorder="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8" fillId="7"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8" fillId="7"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0" fillId="0" borderId="11" xfId="0" applyFill="1" applyBorder="1" applyProtection="1"/>
    <xf numFmtId="0" fontId="0" fillId="0" borderId="12" xfId="0" applyBorder="1" applyProtection="1"/>
    <xf numFmtId="0" fontId="6" fillId="0" borderId="12"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15" fillId="0" borderId="0" xfId="0" applyFont="1"/>
    <xf numFmtId="0" fontId="16" fillId="0" borderId="0" xfId="0" applyFont="1"/>
    <xf numFmtId="0" fontId="17" fillId="0" borderId="0" xfId="0" applyFont="1"/>
    <xf numFmtId="0" fontId="19" fillId="12" borderId="0" xfId="0" applyFont="1" applyFill="1" applyBorder="1" applyAlignment="1">
      <alignment horizontal="center"/>
    </xf>
    <xf numFmtId="0" fontId="0" fillId="12" borderId="0" xfId="0" applyFill="1" applyBorder="1"/>
    <xf numFmtId="0" fontId="11" fillId="0" borderId="0" xfId="0" applyFont="1"/>
    <xf numFmtId="0" fontId="14"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0" fillId="0" borderId="0" xfId="0" applyFont="1"/>
    <xf numFmtId="0" fontId="0" fillId="0" borderId="20" xfId="0" applyBorder="1"/>
    <xf numFmtId="0" fontId="0" fillId="0" borderId="21" xfId="0" applyBorder="1"/>
    <xf numFmtId="0" fontId="0" fillId="0" borderId="22" xfId="0" applyBorder="1"/>
    <xf numFmtId="0" fontId="1" fillId="6" borderId="20" xfId="0" applyFont="1" applyFill="1" applyBorder="1" applyAlignment="1">
      <alignment vertical="center"/>
    </xf>
    <xf numFmtId="1" fontId="8" fillId="9" borderId="22" xfId="0" applyNumberFormat="1" applyFont="1" applyFill="1" applyBorder="1" applyAlignment="1">
      <alignment vertical="center" wrapText="1"/>
    </xf>
    <xf numFmtId="0" fontId="0" fillId="0" borderId="23" xfId="0" applyBorder="1"/>
    <xf numFmtId="0" fontId="1" fillId="6" borderId="25" xfId="0" applyFont="1" applyFill="1" applyBorder="1" applyAlignment="1">
      <alignment vertical="center"/>
    </xf>
    <xf numFmtId="1" fontId="8" fillId="9" borderId="26" xfId="0" applyNumberFormat="1" applyFont="1" applyFill="1" applyBorder="1" applyAlignment="1">
      <alignment vertical="center" wrapText="1"/>
    </xf>
    <xf numFmtId="0" fontId="1" fillId="6" borderId="27" xfId="0" applyFont="1" applyFill="1" applyBorder="1" applyAlignment="1">
      <alignment horizontal="center" vertical="center"/>
    </xf>
    <xf numFmtId="1" fontId="8" fillId="0" borderId="27" xfId="0" applyNumberFormat="1" applyFont="1" applyFill="1" applyBorder="1" applyAlignment="1">
      <alignment vertical="center" wrapText="1"/>
    </xf>
    <xf numFmtId="0" fontId="1" fillId="6" borderId="20" xfId="0" applyFont="1" applyFill="1" applyBorder="1" applyAlignment="1">
      <alignment horizontal="center" vertical="center"/>
    </xf>
    <xf numFmtId="1" fontId="8" fillId="9" borderId="22" xfId="0" applyNumberFormat="1" applyFont="1" applyFill="1" applyBorder="1" applyAlignment="1">
      <alignment horizontal="center" vertical="center" wrapText="1"/>
    </xf>
    <xf numFmtId="0" fontId="11" fillId="0" borderId="0" xfId="0" applyFont="1" applyBorder="1" applyAlignment="1">
      <alignment horizontal="left" indent="5"/>
    </xf>
    <xf numFmtId="0" fontId="18"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1" fillId="9" borderId="24" xfId="0" applyNumberFormat="1" applyFont="1" applyFill="1" applyBorder="1" applyAlignment="1">
      <alignment horizontal="center" vertical="center" wrapText="1"/>
    </xf>
    <xf numFmtId="1" fontId="3" fillId="9"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6" borderId="25" xfId="0" applyFont="1" applyFill="1" applyBorder="1" applyAlignment="1">
      <alignment horizontal="center" vertical="center"/>
    </xf>
    <xf numFmtId="1" fontId="8" fillId="9"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8" fillId="0" borderId="0" xfId="0" applyFont="1" applyFill="1" applyBorder="1" applyAlignment="1"/>
    <xf numFmtId="0" fontId="1" fillId="0" borderId="1" xfId="0" applyFont="1" applyBorder="1" applyAlignment="1">
      <alignment horizontal="center"/>
    </xf>
    <xf numFmtId="9" fontId="0" fillId="0" borderId="0" xfId="1" applyFont="1"/>
    <xf numFmtId="0" fontId="3" fillId="8" borderId="1" xfId="0" applyFont="1" applyFill="1" applyBorder="1"/>
    <xf numFmtId="0" fontId="3" fillId="8" borderId="1" xfId="0" applyFont="1" applyFill="1" applyBorder="1" applyAlignment="1">
      <alignment horizontal="right"/>
    </xf>
    <xf numFmtId="0" fontId="3" fillId="9" borderId="1" xfId="0" applyFont="1" applyFill="1" applyBorder="1"/>
    <xf numFmtId="0" fontId="22" fillId="0" borderId="0" xfId="2" applyBorder="1" applyAlignment="1">
      <alignment horizontal="left" vertical="center" wrapText="1"/>
    </xf>
    <xf numFmtId="0" fontId="0" fillId="0" borderId="0" xfId="0" applyBorder="1" applyAlignment="1">
      <alignment horizontal="left" vertical="center" wrapText="1"/>
    </xf>
    <xf numFmtId="0" fontId="0" fillId="11" borderId="1" xfId="0" applyFill="1" applyBorder="1" applyProtection="1">
      <protection locked="0"/>
    </xf>
    <xf numFmtId="0" fontId="0" fillId="11" borderId="1" xfId="0" applyFill="1" applyBorder="1" applyAlignment="1" applyProtection="1">
      <alignment horizontal="right"/>
      <protection locked="0"/>
    </xf>
    <xf numFmtId="0" fontId="0" fillId="0" borderId="12" xfId="0" applyFill="1" applyBorder="1" applyProtection="1"/>
    <xf numFmtId="0" fontId="0" fillId="0" borderId="0" xfId="0" applyFont="1" applyFill="1" applyBorder="1"/>
    <xf numFmtId="0" fontId="0" fillId="0" borderId="7" xfId="0" applyFont="1" applyFill="1" applyBorder="1"/>
    <xf numFmtId="0" fontId="0" fillId="0" borderId="0" xfId="0"/>
    <xf numFmtId="0" fontId="14" fillId="0" borderId="0" xfId="0" applyFont="1" applyAlignment="1">
      <alignment horizontal="center" vertical="center"/>
    </xf>
    <xf numFmtId="0" fontId="12" fillId="0" borderId="0" xfId="0" applyFont="1" applyProtection="1"/>
    <xf numFmtId="0" fontId="0" fillId="0" borderId="0" xfId="0" applyFill="1" applyProtection="1"/>
    <xf numFmtId="0" fontId="1" fillId="0" borderId="0" xfId="0" applyFont="1" applyProtection="1"/>
    <xf numFmtId="0" fontId="13" fillId="0" borderId="0" xfId="0" applyFo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0" fillId="0" borderId="0" xfId="0" applyFill="1" applyBorder="1" applyProtection="1"/>
    <xf numFmtId="0" fontId="1" fillId="13" borderId="6" xfId="0" applyFont="1" applyFill="1" applyBorder="1" applyAlignment="1">
      <alignment horizontal="right"/>
    </xf>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0" fontId="0" fillId="13" borderId="0" xfId="0" applyFont="1" applyFill="1"/>
    <xf numFmtId="2" fontId="1" fillId="13" borderId="6" xfId="0" applyNumberFormat="1" applyFont="1" applyFill="1" applyBorder="1"/>
    <xf numFmtId="0" fontId="0" fillId="13" borderId="6" xfId="0" applyFont="1" applyFill="1" applyBorder="1" applyAlignment="1"/>
    <xf numFmtId="0" fontId="0" fillId="13" borderId="0" xfId="0" applyFont="1" applyFill="1" applyBorder="1" applyAlignment="1"/>
    <xf numFmtId="0" fontId="3" fillId="13" borderId="1" xfId="0" applyFont="1" applyFill="1" applyBorder="1"/>
    <xf numFmtId="0" fontId="0" fillId="0" borderId="0" xfId="0" applyFill="1" applyBorder="1" applyProtection="1"/>
    <xf numFmtId="0" fontId="1" fillId="0" borderId="10" xfId="0" applyFont="1" applyBorder="1" applyProtection="1"/>
    <xf numFmtId="0" fontId="1" fillId="15" borderId="6" xfId="0" applyFont="1" applyFill="1" applyBorder="1" applyAlignment="1">
      <alignment horizontal="right"/>
    </xf>
    <xf numFmtId="0" fontId="1" fillId="15" borderId="0" xfId="0" applyFont="1" applyFill="1" applyBorder="1"/>
    <xf numFmtId="0" fontId="1" fillId="15" borderId="0" xfId="0" applyFont="1" applyFill="1" applyBorder="1" applyAlignment="1"/>
    <xf numFmtId="2" fontId="1" fillId="15" borderId="0" xfId="0" applyNumberFormat="1" applyFont="1" applyFill="1" applyBorder="1"/>
    <xf numFmtId="0" fontId="0" fillId="15" borderId="0" xfId="0" applyFont="1" applyFill="1" applyBorder="1"/>
    <xf numFmtId="0" fontId="0" fillId="15" borderId="7" xfId="0" applyFont="1" applyFill="1" applyBorder="1"/>
    <xf numFmtId="0" fontId="0" fillId="15" borderId="0" xfId="0" applyFont="1" applyFill="1"/>
    <xf numFmtId="0" fontId="0" fillId="15" borderId="6" xfId="0" applyFont="1" applyFill="1" applyBorder="1"/>
    <xf numFmtId="0" fontId="0" fillId="15" borderId="0" xfId="0" applyFont="1" applyFill="1" applyBorder="1" applyAlignment="1"/>
    <xf numFmtId="0" fontId="0" fillId="4" borderId="11" xfId="0" applyFont="1" applyFill="1" applyBorder="1"/>
    <xf numFmtId="0" fontId="0" fillId="0" borderId="0" xfId="0" applyFill="1" applyBorder="1" applyProtection="1"/>
    <xf numFmtId="0" fontId="3" fillId="15" borderId="1" xfId="0" applyFont="1" applyFill="1" applyBorder="1"/>
    <xf numFmtId="0" fontId="3" fillId="3" borderId="0" xfId="0" applyFont="1" applyFill="1" applyBorder="1"/>
    <xf numFmtId="0" fontId="3" fillId="3" borderId="1" xfId="0" applyFont="1" applyFill="1" applyBorder="1"/>
    <xf numFmtId="0" fontId="3" fillId="3" borderId="1" xfId="0" applyFont="1" applyFill="1" applyBorder="1" applyAlignment="1">
      <alignment horizontal="right"/>
    </xf>
    <xf numFmtId="0" fontId="1" fillId="0" borderId="11" xfId="0" applyFont="1" applyFill="1" applyBorder="1" applyProtection="1"/>
    <xf numFmtId="0" fontId="1" fillId="0" borderId="12" xfId="0" applyFont="1" applyFill="1" applyBorder="1" applyProtection="1"/>
    <xf numFmtId="0" fontId="0" fillId="0" borderId="0" xfId="0" applyFill="1" applyBorder="1" applyProtection="1"/>
    <xf numFmtId="0" fontId="3" fillId="9" borderId="1" xfId="0" applyFont="1" applyFill="1" applyBorder="1" applyAlignment="1">
      <alignment horizontal="right"/>
    </xf>
    <xf numFmtId="0" fontId="0" fillId="0" borderId="3" xfId="0" applyBorder="1" applyAlignment="1">
      <alignment horizontal="center"/>
    </xf>
    <xf numFmtId="0" fontId="0" fillId="0" borderId="10" xfId="0" applyBorder="1" applyAlignment="1">
      <alignment horizontal="center" vertical="center"/>
    </xf>
    <xf numFmtId="0" fontId="0" fillId="0" borderId="15" xfId="0" applyBorder="1"/>
    <xf numFmtId="0" fontId="8" fillId="6" borderId="23" xfId="0" applyFont="1" applyFill="1" applyBorder="1" applyAlignment="1">
      <alignment horizontal="center" vertical="center"/>
    </xf>
    <xf numFmtId="0" fontId="8" fillId="6" borderId="0" xfId="0" applyFont="1" applyFill="1" applyBorder="1" applyAlignment="1">
      <alignment horizontal="center" vertical="center"/>
    </xf>
    <xf numFmtId="0" fontId="10" fillId="0" borderId="0" xfId="0" applyFont="1" applyAlignment="1"/>
    <xf numFmtId="0" fontId="26" fillId="0" borderId="0" xfId="0" applyFont="1" applyAlignment="1">
      <alignment vertical="center"/>
    </xf>
    <xf numFmtId="0" fontId="27" fillId="0" borderId="0" xfId="0" applyFont="1" applyAlignment="1">
      <alignment vertical="center"/>
    </xf>
    <xf numFmtId="0" fontId="29" fillId="0" borderId="0" xfId="0" applyFont="1" applyAlignment="1">
      <alignment vertical="center"/>
    </xf>
    <xf numFmtId="0" fontId="26" fillId="0" borderId="0" xfId="0" applyFont="1" applyAlignment="1">
      <alignment horizontal="left" vertical="center" indent="6"/>
    </xf>
    <xf numFmtId="0" fontId="31" fillId="0" borderId="0" xfId="0" applyFont="1" applyAlignment="1">
      <alignment vertical="center"/>
    </xf>
    <xf numFmtId="0" fontId="32" fillId="0" borderId="0" xfId="0" applyFont="1" applyAlignment="1">
      <alignment horizontal="left" vertical="center" indent="4"/>
    </xf>
    <xf numFmtId="0" fontId="25" fillId="0" borderId="0" xfId="0" applyFont="1" applyFill="1" applyBorder="1"/>
    <xf numFmtId="0" fontId="25" fillId="0" borderId="0" xfId="0" applyFont="1" applyFill="1" applyBorder="1" applyAlignment="1">
      <alignment horizontal="center"/>
    </xf>
    <xf numFmtId="0" fontId="18" fillId="11" borderId="13" xfId="0" applyFont="1" applyFill="1" applyBorder="1" applyAlignment="1" applyProtection="1">
      <alignment horizontal="left"/>
      <protection locked="0"/>
    </xf>
    <xf numFmtId="0" fontId="19" fillId="11" borderId="14" xfId="0" applyFont="1" applyFill="1" applyBorder="1" applyAlignment="1" applyProtection="1">
      <alignment horizontal="left"/>
      <protection locked="0"/>
    </xf>
    <xf numFmtId="0" fontId="19" fillId="11" borderId="15" xfId="0" applyFont="1" applyFill="1" applyBorder="1" applyAlignment="1" applyProtection="1">
      <alignment horizontal="left"/>
      <protection locked="0"/>
    </xf>
    <xf numFmtId="0" fontId="19" fillId="11" borderId="1" xfId="0" applyFont="1" applyFill="1" applyBorder="1" applyAlignment="1" applyProtection="1">
      <alignment horizontal="left"/>
      <protection locked="0"/>
    </xf>
    <xf numFmtId="0" fontId="0" fillId="11" borderId="3" xfId="0" applyFill="1" applyBorder="1" applyAlignment="1" applyProtection="1">
      <alignment horizontal="left" wrapText="1"/>
      <protection locked="0"/>
    </xf>
    <xf numFmtId="0" fontId="0" fillId="11" borderId="4" xfId="0" applyFill="1" applyBorder="1" applyAlignment="1" applyProtection="1">
      <alignment horizontal="left" wrapText="1"/>
      <protection locked="0"/>
    </xf>
    <xf numFmtId="0" fontId="0" fillId="11" borderId="5" xfId="0" applyFill="1" applyBorder="1" applyAlignment="1" applyProtection="1">
      <alignment horizontal="left" wrapText="1"/>
      <protection locked="0"/>
    </xf>
    <xf numFmtId="0" fontId="0" fillId="11" borderId="6" xfId="0" applyFill="1" applyBorder="1" applyAlignment="1" applyProtection="1">
      <alignment horizontal="left" wrapText="1"/>
      <protection locked="0"/>
    </xf>
    <xf numFmtId="0" fontId="0" fillId="11" borderId="0" xfId="0" applyFill="1" applyBorder="1" applyAlignment="1" applyProtection="1">
      <alignment horizontal="left" wrapText="1"/>
      <protection locked="0"/>
    </xf>
    <xf numFmtId="0" fontId="0" fillId="11" borderId="7" xfId="0" applyFill="1" applyBorder="1" applyAlignment="1" applyProtection="1">
      <alignment horizontal="left" wrapText="1"/>
      <protection locked="0"/>
    </xf>
    <xf numFmtId="0" fontId="0" fillId="11" borderId="8" xfId="0" applyFill="1" applyBorder="1" applyAlignment="1" applyProtection="1">
      <alignment horizontal="left" wrapText="1"/>
      <protection locked="0"/>
    </xf>
    <xf numFmtId="0" fontId="0" fillId="11" borderId="2" xfId="0" applyFill="1" applyBorder="1" applyAlignment="1" applyProtection="1">
      <alignment horizontal="left" wrapText="1"/>
      <protection locked="0"/>
    </xf>
    <xf numFmtId="0" fontId="0" fillId="11" borderId="9" xfId="0" applyFill="1" applyBorder="1" applyAlignment="1" applyProtection="1">
      <alignment horizontal="left" wrapText="1"/>
      <protection locked="0"/>
    </xf>
    <xf numFmtId="0" fontId="8" fillId="0" borderId="6" xfId="0" applyFont="1" applyFill="1" applyBorder="1" applyAlignment="1" applyProtection="1">
      <alignment horizontal="center" vertical="top"/>
    </xf>
    <xf numFmtId="0" fontId="8" fillId="0" borderId="0" xfId="0" applyFont="1" applyFill="1" applyBorder="1" applyAlignment="1" applyProtection="1">
      <alignment horizontal="center" vertical="top"/>
    </xf>
    <xf numFmtId="0" fontId="8" fillId="0" borderId="7" xfId="0" applyFont="1" applyFill="1" applyBorder="1" applyAlignment="1" applyProtection="1">
      <alignment horizontal="center" vertical="top"/>
    </xf>
    <xf numFmtId="0" fontId="8" fillId="0" borderId="8" xfId="0" applyFont="1" applyFill="1" applyBorder="1" applyAlignment="1" applyProtection="1">
      <alignment horizontal="center" vertical="top"/>
    </xf>
    <xf numFmtId="0" fontId="8" fillId="0" borderId="2" xfId="0" applyFont="1" applyFill="1" applyBorder="1" applyAlignment="1" applyProtection="1">
      <alignment horizontal="center" vertical="top"/>
    </xf>
    <xf numFmtId="0" fontId="8" fillId="0" borderId="9" xfId="0" applyFont="1" applyFill="1" applyBorder="1" applyAlignment="1" applyProtection="1">
      <alignment horizontal="center" vertical="top"/>
    </xf>
    <xf numFmtId="0" fontId="1" fillId="8" borderId="10" xfId="0" applyFont="1" applyFill="1" applyBorder="1" applyAlignment="1" applyProtection="1">
      <alignment horizontal="center" vertical="center" textRotation="90" wrapText="1"/>
    </xf>
    <xf numFmtId="0" fontId="1" fillId="8" borderId="11" xfId="0" applyFont="1" applyFill="1" applyBorder="1" applyAlignment="1" applyProtection="1">
      <alignment horizontal="center" vertical="center" textRotation="90" wrapText="1"/>
    </xf>
    <xf numFmtId="0" fontId="1" fillId="8" borderId="12" xfId="0" applyFont="1" applyFill="1" applyBorder="1" applyAlignment="1" applyProtection="1">
      <alignment horizontal="center" vertical="center" textRotation="90" wrapText="1"/>
    </xf>
    <xf numFmtId="0" fontId="1"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13" fillId="0" borderId="10" xfId="0" applyFont="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13" fillId="0" borderId="12" xfId="0" applyFont="1" applyBorder="1" applyAlignment="1" applyProtection="1">
      <alignment horizontal="center" vertical="center" wrapText="1"/>
    </xf>
    <xf numFmtId="0" fontId="8" fillId="0" borderId="13" xfId="0" applyFont="1" applyFill="1" applyBorder="1" applyAlignment="1" applyProtection="1">
      <alignment horizontal="left" vertical="top"/>
    </xf>
    <xf numFmtId="0" fontId="8" fillId="0" borderId="14" xfId="0" applyFont="1" applyFill="1" applyBorder="1" applyAlignment="1" applyProtection="1">
      <alignment horizontal="left" vertical="top"/>
    </xf>
    <xf numFmtId="0" fontId="8" fillId="0" borderId="15" xfId="0" applyFont="1" applyFill="1" applyBorder="1" applyAlignment="1" applyProtection="1">
      <alignment horizontal="left" vertical="top"/>
    </xf>
    <xf numFmtId="0" fontId="8" fillId="0" borderId="3" xfId="0" applyFont="1" applyFill="1" applyBorder="1" applyAlignment="1" applyProtection="1">
      <alignment horizontal="center" vertical="top"/>
    </xf>
    <xf numFmtId="0" fontId="8" fillId="0" borderId="4" xfId="0" applyFont="1" applyFill="1" applyBorder="1" applyAlignment="1" applyProtection="1">
      <alignment horizontal="center" vertical="top"/>
    </xf>
    <xf numFmtId="0" fontId="8" fillId="0" borderId="5" xfId="0" applyFont="1" applyFill="1" applyBorder="1" applyAlignment="1" applyProtection="1">
      <alignment horizontal="center" vertical="top"/>
    </xf>
    <xf numFmtId="0" fontId="0" fillId="11" borderId="1" xfId="0" applyFill="1" applyBorder="1" applyAlignment="1" applyProtection="1">
      <alignment horizontal="center"/>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4" fillId="0" borderId="6" xfId="0" applyFont="1" applyFill="1" applyBorder="1"/>
    <xf numFmtId="0" fontId="4" fillId="0" borderId="0" xfId="0" applyFont="1" applyFill="1" applyBorder="1"/>
    <xf numFmtId="0" fontId="4" fillId="0" borderId="7" xfId="0" applyFont="1" applyFill="1" applyBorder="1"/>
    <xf numFmtId="0" fontId="4" fillId="0" borderId="8" xfId="0" applyFont="1" applyFill="1" applyBorder="1" applyAlignment="1"/>
    <xf numFmtId="0" fontId="4" fillId="0" borderId="2" xfId="0" applyFont="1" applyFill="1" applyBorder="1" applyAlignment="1"/>
    <xf numFmtId="0" fontId="4" fillId="0" borderId="9" xfId="0" applyFont="1" applyFill="1" applyBorder="1" applyAlignment="1"/>
    <xf numFmtId="0" fontId="0" fillId="0" borderId="8" xfId="0" applyFill="1" applyBorder="1" applyAlignment="1"/>
    <xf numFmtId="0" fontId="0" fillId="0" borderId="2" xfId="0" applyFill="1" applyBorder="1" applyAlignment="1"/>
    <xf numFmtId="0" fontId="0" fillId="0" borderId="9" xfId="0" applyFill="1" applyBorder="1" applyAlignment="1"/>
    <xf numFmtId="0" fontId="23" fillId="0" borderId="3" xfId="0" applyFont="1" applyFill="1" applyBorder="1" applyAlignment="1">
      <alignment horizontal="left" wrapText="1"/>
    </xf>
    <xf numFmtId="0" fontId="23" fillId="0" borderId="4" xfId="0" applyFont="1" applyFill="1" applyBorder="1" applyAlignment="1">
      <alignment horizontal="left" wrapText="1"/>
    </xf>
    <xf numFmtId="0" fontId="23" fillId="0" borderId="5" xfId="0" applyFont="1" applyFill="1" applyBorder="1" applyAlignment="1">
      <alignment horizontal="left" wrapText="1"/>
    </xf>
    <xf numFmtId="0" fontId="23" fillId="0" borderId="8" xfId="0" applyFont="1" applyFill="1" applyBorder="1" applyAlignment="1">
      <alignment horizontal="left" wrapText="1"/>
    </xf>
    <xf numFmtId="0" fontId="23" fillId="0" borderId="2" xfId="0" applyFont="1" applyFill="1" applyBorder="1" applyAlignment="1">
      <alignment horizontal="left" wrapText="1"/>
    </xf>
    <xf numFmtId="0" fontId="23" fillId="0" borderId="9"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4" fillId="0" borderId="3" xfId="0" applyFont="1" applyFill="1" applyBorder="1"/>
    <xf numFmtId="0" fontId="4" fillId="0" borderId="4" xfId="0" applyFont="1" applyFill="1" applyBorder="1"/>
    <xf numFmtId="0" fontId="4" fillId="0" borderId="5" xfId="0" applyFont="1" applyFill="1" applyBorder="1"/>
    <xf numFmtId="0" fontId="8" fillId="0" borderId="8" xfId="0" applyFont="1" applyFill="1" applyBorder="1" applyAlignment="1">
      <alignment horizontal="left" wrapText="1"/>
    </xf>
    <xf numFmtId="0" fontId="8" fillId="0" borderId="2" xfId="0" applyFont="1" applyFill="1" applyBorder="1" applyAlignment="1">
      <alignment horizontal="left" wrapText="1"/>
    </xf>
    <xf numFmtId="0" fontId="8" fillId="0" borderId="9" xfId="0" applyFont="1" applyFill="1" applyBorder="1" applyAlignment="1">
      <alignment horizontal="left" wrapText="1"/>
    </xf>
    <xf numFmtId="0" fontId="0" fillId="0" borderId="8" xfId="0" applyBorder="1" applyAlignment="1"/>
    <xf numFmtId="0" fontId="0" fillId="0" borderId="2" xfId="0" applyBorder="1" applyAlignment="1"/>
    <xf numFmtId="0" fontId="0" fillId="0" borderId="9" xfId="0" applyBorder="1" applyAlignment="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0" fillId="0" borderId="10" xfId="0" applyFont="1" applyBorder="1" applyAlignment="1" applyProtection="1">
      <alignment horizontal="center" vertical="center" wrapText="1"/>
    </xf>
    <xf numFmtId="0" fontId="23" fillId="0" borderId="13" xfId="0" applyFont="1" applyFill="1" applyBorder="1"/>
    <xf numFmtId="0" fontId="23" fillId="0" borderId="14" xfId="0" applyFont="1" applyFill="1" applyBorder="1"/>
    <xf numFmtId="0" fontId="23" fillId="0" borderId="15" xfId="0" applyFont="1" applyFill="1" applyBorder="1"/>
    <xf numFmtId="0" fontId="24" fillId="0" borderId="3" xfId="0" applyFont="1" applyFill="1" applyBorder="1"/>
    <xf numFmtId="0" fontId="24" fillId="0" borderId="4" xfId="0" applyFont="1" applyFill="1" applyBorder="1"/>
    <xf numFmtId="0" fontId="24" fillId="0" borderId="5" xfId="0" applyFont="1" applyFill="1" applyBorder="1"/>
    <xf numFmtId="0" fontId="24" fillId="0" borderId="8" xfId="0" applyFont="1" applyFill="1" applyBorder="1"/>
    <xf numFmtId="0" fontId="24" fillId="0" borderId="2" xfId="0" applyFont="1" applyFill="1" applyBorder="1"/>
    <xf numFmtId="0" fontId="24" fillId="0" borderId="9" xfId="0" applyFont="1" applyFill="1" applyBorder="1"/>
    <xf numFmtId="0" fontId="5" fillId="13" borderId="1" xfId="0" applyFont="1" applyFill="1" applyBorder="1" applyAlignment="1" applyProtection="1">
      <alignment horizontal="center" vertical="center" textRotation="90"/>
    </xf>
    <xf numFmtId="0" fontId="1" fillId="0" borderId="5"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23" fillId="0" borderId="6" xfId="0" applyFont="1" applyFill="1" applyBorder="1" applyAlignment="1">
      <alignment horizontal="left" wrapText="1"/>
    </xf>
    <xf numFmtId="0" fontId="23" fillId="0" borderId="0" xfId="0" applyFont="1" applyFill="1" applyBorder="1" applyAlignment="1">
      <alignment horizontal="left" wrapText="1"/>
    </xf>
    <xf numFmtId="0" fontId="5" fillId="14" borderId="4" xfId="0" applyFont="1" applyFill="1" applyBorder="1" applyAlignment="1" applyProtection="1">
      <alignment horizontal="center" vertical="center" textRotation="90"/>
    </xf>
    <xf numFmtId="0" fontId="5" fillId="14" borderId="0" xfId="0" applyFont="1" applyFill="1" applyBorder="1" applyAlignment="1" applyProtection="1">
      <alignment horizontal="center" vertical="center" textRotation="90"/>
    </xf>
    <xf numFmtId="0" fontId="5" fillId="14" borderId="2" xfId="0" applyFont="1" applyFill="1" applyBorder="1" applyAlignment="1" applyProtection="1">
      <alignment horizontal="center" vertical="center" textRotation="90"/>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0" fillId="0" borderId="11" xfId="0" applyFont="1" applyBorder="1" applyAlignment="1" applyProtection="1">
      <alignment horizontal="center" vertical="center" wrapText="1"/>
    </xf>
    <xf numFmtId="0" fontId="4" fillId="0" borderId="3" xfId="0" applyFont="1" applyFill="1" applyBorder="1" applyAlignment="1">
      <alignment wrapText="1"/>
    </xf>
    <xf numFmtId="0" fontId="4" fillId="0" borderId="4" xfId="0" applyFont="1" applyFill="1" applyBorder="1" applyAlignment="1">
      <alignment wrapText="1"/>
    </xf>
    <xf numFmtId="0" fontId="4" fillId="0" borderId="5" xfId="0" applyFont="1" applyFill="1" applyBorder="1" applyAlignment="1">
      <alignment wrapText="1"/>
    </xf>
    <xf numFmtId="0" fontId="4" fillId="0" borderId="8" xfId="0" applyFont="1" applyFill="1" applyBorder="1" applyAlignment="1">
      <alignment vertical="top" wrapText="1"/>
    </xf>
    <xf numFmtId="0" fontId="4" fillId="0" borderId="2" xfId="0" applyFont="1" applyFill="1" applyBorder="1" applyAlignment="1">
      <alignment vertical="top" wrapText="1"/>
    </xf>
    <xf numFmtId="0" fontId="4" fillId="0" borderId="9" xfId="0" applyFont="1" applyFill="1" applyBorder="1" applyAlignment="1">
      <alignment vertical="top" wrapText="1"/>
    </xf>
    <xf numFmtId="0" fontId="8" fillId="0" borderId="3" xfId="0" applyFont="1" applyFill="1" applyBorder="1"/>
    <xf numFmtId="0" fontId="8" fillId="0" borderId="4" xfId="0" applyFont="1" applyFill="1" applyBorder="1"/>
    <xf numFmtId="0" fontId="1" fillId="10" borderId="1" xfId="0" applyFont="1" applyFill="1" applyBorder="1" applyAlignment="1" applyProtection="1">
      <alignment horizontal="center" vertical="center" textRotation="90"/>
    </xf>
    <xf numFmtId="0" fontId="0" fillId="11" borderId="1" xfId="0" applyFill="1" applyBorder="1" applyAlignment="1" applyProtection="1">
      <alignment horizontal="center" wrapText="1"/>
      <protection locked="0"/>
    </xf>
    <xf numFmtId="0" fontId="13" fillId="0" borderId="1" xfId="0" applyFont="1" applyBorder="1" applyAlignment="1" applyProtection="1">
      <alignment horizontal="center" vertical="center" wrapText="1"/>
    </xf>
    <xf numFmtId="0" fontId="13" fillId="0" borderId="6" xfId="0" applyFont="1" applyFill="1" applyBorder="1" applyAlignment="1">
      <alignment wrapText="1"/>
    </xf>
    <xf numFmtId="0" fontId="13" fillId="0" borderId="0" xfId="0" applyFont="1" applyFill="1" applyBorder="1" applyAlignment="1">
      <alignment wrapText="1"/>
    </xf>
    <xf numFmtId="0" fontId="13" fillId="0" borderId="7" xfId="0" applyFont="1" applyFill="1" applyBorder="1" applyAlignment="1">
      <alignment wrapText="1"/>
    </xf>
    <xf numFmtId="0" fontId="5" fillId="9" borderId="1" xfId="0" applyFont="1" applyFill="1" applyBorder="1" applyAlignment="1" applyProtection="1">
      <alignment horizontal="center" vertical="center" textRotation="90"/>
    </xf>
    <xf numFmtId="0" fontId="0" fillId="11" borderId="3" xfId="0" applyFill="1" applyBorder="1" applyAlignment="1" applyProtection="1">
      <alignment horizontal="center" wrapText="1"/>
      <protection locked="0"/>
    </xf>
    <xf numFmtId="0" fontId="0" fillId="11" borderId="4" xfId="0" applyFill="1" applyBorder="1" applyAlignment="1" applyProtection="1">
      <alignment horizontal="center" wrapText="1"/>
      <protection locked="0"/>
    </xf>
    <xf numFmtId="0" fontId="0" fillId="11" borderId="5" xfId="0" applyFill="1" applyBorder="1" applyAlignment="1" applyProtection="1">
      <alignment horizontal="center" wrapText="1"/>
      <protection locked="0"/>
    </xf>
    <xf numFmtId="0" fontId="0" fillId="11" borderId="6" xfId="0" applyFill="1" applyBorder="1" applyAlignment="1" applyProtection="1">
      <alignment horizontal="center" wrapText="1"/>
      <protection locked="0"/>
    </xf>
    <xf numFmtId="0" fontId="0" fillId="11" borderId="0" xfId="0" applyFill="1" applyBorder="1" applyAlignment="1" applyProtection="1">
      <alignment horizontal="center" wrapText="1"/>
      <protection locked="0"/>
    </xf>
    <xf numFmtId="0" fontId="0" fillId="11" borderId="7" xfId="0" applyFill="1" applyBorder="1" applyAlignment="1" applyProtection="1">
      <alignment horizontal="center" wrapText="1"/>
      <protection locked="0"/>
    </xf>
    <xf numFmtId="0" fontId="0" fillId="11" borderId="8" xfId="0" applyFill="1" applyBorder="1" applyAlignment="1" applyProtection="1">
      <alignment horizontal="center" wrapText="1"/>
      <protection locked="0"/>
    </xf>
    <xf numFmtId="0" fontId="0" fillId="11" borderId="2" xfId="0" applyFill="1" applyBorder="1" applyAlignment="1" applyProtection="1">
      <alignment horizontal="center" wrapText="1"/>
      <protection locked="0"/>
    </xf>
    <xf numFmtId="0" fontId="0" fillId="11" borderId="9" xfId="0" applyFill="1" applyBorder="1" applyAlignment="1" applyProtection="1">
      <alignment horizontal="center" wrapText="1"/>
      <protection locked="0"/>
    </xf>
    <xf numFmtId="0" fontId="0" fillId="0" borderId="8" xfId="0" applyFill="1" applyBorder="1"/>
    <xf numFmtId="0" fontId="0" fillId="0" borderId="2" xfId="0" applyFill="1" applyBorder="1"/>
    <xf numFmtId="0" fontId="0" fillId="0" borderId="9" xfId="0" applyFill="1" applyBorder="1"/>
    <xf numFmtId="0" fontId="23" fillId="0" borderId="3" xfId="0" applyFont="1" applyFill="1" applyBorder="1" applyAlignment="1"/>
    <xf numFmtId="0" fontId="23" fillId="0" borderId="4" xfId="0" applyFont="1" applyFill="1" applyBorder="1" applyAlignment="1"/>
    <xf numFmtId="0" fontId="23" fillId="0" borderId="5" xfId="0" applyFont="1" applyFill="1" applyBorder="1" applyAlignment="1"/>
    <xf numFmtId="0" fontId="1" fillId="8" borderId="5" xfId="0" applyFont="1" applyFill="1" applyBorder="1" applyAlignment="1" applyProtection="1">
      <alignment horizontal="center" vertical="center" textRotation="90"/>
    </xf>
    <xf numFmtId="0" fontId="1" fillId="8" borderId="7" xfId="0" applyFont="1" applyFill="1" applyBorder="1" applyAlignment="1" applyProtection="1">
      <alignment horizontal="center" vertical="center" textRotation="90"/>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8" xfId="0" applyFill="1" applyBorder="1" applyProtection="1"/>
    <xf numFmtId="0" fontId="0" fillId="0" borderId="2" xfId="0" applyFill="1" applyBorder="1" applyProtection="1"/>
    <xf numFmtId="0" fontId="0" fillId="0" borderId="9" xfId="0" applyFill="1" applyBorder="1" applyProtection="1"/>
    <xf numFmtId="0" fontId="8" fillId="0" borderId="3" xfId="0" applyFont="1" applyFill="1" applyBorder="1" applyAlignment="1" applyProtection="1">
      <alignment horizontal="left" vertical="top"/>
    </xf>
    <xf numFmtId="0" fontId="8" fillId="0" borderId="4" xfId="0" applyFont="1" applyFill="1" applyBorder="1" applyAlignment="1" applyProtection="1">
      <alignment horizontal="left" vertical="top"/>
    </xf>
    <xf numFmtId="0" fontId="8" fillId="0" borderId="5" xfId="0" applyFont="1" applyFill="1" applyBorder="1" applyAlignment="1" applyProtection="1">
      <alignment horizontal="left" vertical="top"/>
    </xf>
    <xf numFmtId="0" fontId="0" fillId="11" borderId="1" xfId="0" applyFill="1" applyBorder="1" applyAlignment="1" applyProtection="1">
      <alignment horizontal="left" wrapText="1"/>
      <protection locked="0"/>
    </xf>
    <xf numFmtId="0" fontId="8" fillId="0" borderId="10"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13" fillId="0" borderId="6" xfId="0" applyFont="1" applyFill="1" applyBorder="1" applyAlignment="1">
      <alignment horizontal="left" wrapText="1"/>
    </xf>
    <xf numFmtId="0" fontId="13" fillId="0" borderId="0" xfId="0" applyFont="1" applyFill="1" applyBorder="1" applyAlignment="1">
      <alignment horizontal="left" wrapText="1"/>
    </xf>
    <xf numFmtId="0" fontId="13" fillId="0" borderId="7" xfId="0" applyFont="1" applyFill="1" applyBorder="1" applyAlignment="1">
      <alignment horizontal="left" wrapText="1"/>
    </xf>
    <xf numFmtId="0" fontId="13" fillId="0" borderId="8" xfId="0" applyFont="1" applyFill="1" applyBorder="1" applyAlignment="1">
      <alignment horizontal="left" wrapText="1"/>
    </xf>
    <xf numFmtId="0" fontId="13" fillId="0" borderId="2" xfId="0" applyFont="1" applyFill="1" applyBorder="1" applyAlignment="1">
      <alignment horizontal="left" wrapText="1"/>
    </xf>
    <xf numFmtId="0" fontId="13" fillId="0" borderId="9" xfId="0" applyFont="1" applyFill="1" applyBorder="1" applyAlignment="1">
      <alignment horizontal="left" wrapText="1"/>
    </xf>
    <xf numFmtId="0" fontId="21"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0" fontId="11" fillId="6" borderId="23" xfId="0" applyFont="1" applyFill="1" applyBorder="1" applyAlignment="1">
      <alignment horizontal="center" vertical="center"/>
    </xf>
    <xf numFmtId="165" fontId="0" fillId="11" borderId="13" xfId="0" applyNumberFormat="1" applyFill="1" applyBorder="1" applyAlignment="1" applyProtection="1">
      <alignment horizontal="left"/>
      <protection locked="0"/>
    </xf>
    <xf numFmtId="165" fontId="0" fillId="11"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1" fillId="9" borderId="24"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1" fillId="0" borderId="13" xfId="0" applyFont="1" applyBorder="1" applyAlignment="1">
      <alignment horizontal="center" wrapText="1"/>
    </xf>
    <xf numFmtId="0" fontId="11" fillId="0" borderId="14" xfId="0" applyFont="1" applyBorder="1" applyAlignment="1">
      <alignment horizontal="center" wrapText="1"/>
    </xf>
    <xf numFmtId="0" fontId="11"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FFFF66"/>
      <color rgb="FF0000FF"/>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(Calculations!$N$45,Calculations!$P$45,Calculations!$R$45)</c:f>
              <c:numCache>
                <c:formatCode>0</c:formatCode>
                <c:ptCount val="3"/>
                <c:pt idx="0">
                  <c:v>37.300000000000004</c:v>
                </c:pt>
                <c:pt idx="1">
                  <c:v>56.699999999999996</c:v>
                </c:pt>
                <c:pt idx="2">
                  <c:v>6</c:v>
                </c:pt>
              </c:numCache>
            </c:numRef>
          </c:val>
          <c:extLst xmlns:c16r2="http://schemas.microsoft.com/office/drawing/2015/06/chart">
            <c:ext xmlns:c16="http://schemas.microsoft.com/office/drawing/2014/chart" uri="{C3380CC4-5D6E-409C-BE32-E72D297353CC}">
              <c16:uniqueId val="{00000000-8942-4DC9-B110-E52D18AD83E6}"/>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(Calculations!$N$45,Calculations!$P$45,Calculations!$R$45)</c:f>
              <c:numCache>
                <c:formatCode>0</c:formatCode>
                <c:ptCount val="3"/>
                <c:pt idx="0">
                  <c:v>37.300000000000004</c:v>
                </c:pt>
                <c:pt idx="1">
                  <c:v>56.699999999999996</c:v>
                </c:pt>
                <c:pt idx="2">
                  <c:v>6</c:v>
                </c:pt>
              </c:numCache>
            </c:numRef>
          </c:val>
          <c:extLst xmlns:c16r2="http://schemas.microsoft.com/office/drawing/2015/06/chart">
            <c:ext xmlns:c16="http://schemas.microsoft.com/office/drawing/2014/chart" uri="{C3380CC4-5D6E-409C-BE32-E72D297353CC}">
              <c16:uniqueId val="{00000000-26E9-4111-8F1E-3CC0D775CB74}"/>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296824</xdr:colOff>
      <xdr:row>0</xdr:row>
      <xdr:rowOff>74083</xdr:rowOff>
    </xdr:from>
    <xdr:to>
      <xdr:col>11</xdr:col>
      <xdr:colOff>997227</xdr:colOff>
      <xdr:row>4</xdr:row>
      <xdr:rowOff>179170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11</xdr:col>
      <xdr:colOff>0</xdr:colOff>
      <xdr:row>74</xdr:row>
      <xdr:rowOff>0</xdr:rowOff>
    </xdr:from>
    <xdr:to>
      <xdr:col>16</xdr:col>
      <xdr:colOff>233571</xdr:colOff>
      <xdr:row>92</xdr:row>
      <xdr:rowOff>50700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355410</xdr:colOff>
      <xdr:row>26</xdr:row>
      <xdr:rowOff>0</xdr:rowOff>
    </xdr:from>
    <xdr:to>
      <xdr:col>11</xdr:col>
      <xdr:colOff>901742</xdr:colOff>
      <xdr:row>48</xdr:row>
      <xdr:rowOff>39624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zoomScale="85" zoomScaleNormal="85" workbookViewId="0">
      <selection activeCell="D14" sqref="D14:H14"/>
    </sheetView>
  </sheetViews>
  <sheetFormatPr defaultRowHeight="14.25"/>
  <cols>
    <col min="1" max="1" width="3.25" customWidth="1"/>
    <col min="3" max="3" width="18.75" customWidth="1"/>
    <col min="4" max="4" width="13" customWidth="1"/>
  </cols>
  <sheetData>
    <row r="11" spans="3:9" ht="25.5">
      <c r="C11" s="75" t="str">
        <f ca="1">YEAR(NOW()) &amp; " Project scoring sheet "</f>
        <v xml:space="preserve">2016 Project scoring sheet </v>
      </c>
      <c r="D11" s="75"/>
      <c r="E11" s="75"/>
    </row>
    <row r="12" spans="3:9" ht="20.25">
      <c r="C12" s="76" t="s">
        <v>63</v>
      </c>
    </row>
    <row r="14" spans="3:9" ht="18">
      <c r="C14" s="77" t="s">
        <v>30</v>
      </c>
      <c r="D14" s="189"/>
      <c r="E14" s="190"/>
      <c r="F14" s="190"/>
      <c r="G14" s="190"/>
      <c r="H14" s="191"/>
    </row>
    <row r="15" spans="3:9" ht="6" customHeight="1">
      <c r="C15" s="77"/>
      <c r="D15" s="78"/>
      <c r="E15" s="78"/>
      <c r="F15" s="78"/>
      <c r="G15" s="78"/>
      <c r="H15" s="78"/>
      <c r="I15" s="79"/>
    </row>
    <row r="16" spans="3:9" ht="18">
      <c r="C16" s="80" t="s">
        <v>31</v>
      </c>
      <c r="D16" s="192"/>
      <c r="E16" s="192"/>
      <c r="F16" s="192"/>
      <c r="G16" s="192"/>
      <c r="H16" s="192"/>
    </row>
    <row r="17" spans="3:8" ht="6" customHeight="1">
      <c r="C17" s="80"/>
      <c r="D17" s="78"/>
      <c r="E17" s="78"/>
      <c r="F17" s="78"/>
      <c r="G17" s="78"/>
      <c r="H17" s="78"/>
    </row>
    <row r="18" spans="3:8" ht="18">
      <c r="C18" s="77" t="s">
        <v>32</v>
      </c>
      <c r="D18" s="192"/>
      <c r="E18" s="192"/>
      <c r="F18" s="192"/>
      <c r="G18" s="192"/>
      <c r="H18" s="192"/>
    </row>
    <row r="19" spans="3:8" ht="6" customHeight="1">
      <c r="C19" s="77"/>
      <c r="D19" s="78"/>
      <c r="E19" s="78"/>
      <c r="F19" s="78"/>
      <c r="G19" s="78"/>
      <c r="H19" s="78"/>
    </row>
    <row r="20" spans="3:8" ht="18">
      <c r="C20" s="77" t="s">
        <v>33</v>
      </c>
      <c r="D20" s="192"/>
      <c r="E20" s="192"/>
      <c r="F20" s="192"/>
      <c r="G20" s="192"/>
      <c r="H20" s="192"/>
    </row>
    <row r="25" spans="3:8" ht="15">
      <c r="C25" s="81"/>
    </row>
    <row r="27" spans="3:8">
      <c r="C27" t="s">
        <v>34</v>
      </c>
    </row>
    <row r="28" spans="3:8" ht="15">
      <c r="C28" s="81"/>
      <c r="D28" s="82"/>
    </row>
    <row r="29" spans="3:8">
      <c r="C29" t="s">
        <v>34</v>
      </c>
    </row>
    <row r="35" spans="3:4">
      <c r="C35" t="s">
        <v>34</v>
      </c>
      <c r="D35" s="83" t="s">
        <v>34</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4" sqref="A64"/>
    </sheetView>
  </sheetViews>
  <sheetFormatPr defaultColWidth="9" defaultRowHeight="14.25"/>
  <cols>
    <col min="1" max="1" width="2.875" style="133" customWidth="1"/>
    <col min="2" max="16384" width="9" style="133"/>
  </cols>
  <sheetData>
    <row r="3" spans="2:2" ht="27.75">
      <c r="B3" s="180" t="s">
        <v>150</v>
      </c>
    </row>
    <row r="5" spans="2:2">
      <c r="B5" s="181" t="s">
        <v>151</v>
      </c>
    </row>
    <row r="6" spans="2:2">
      <c r="B6" s="181"/>
    </row>
    <row r="7" spans="2:2">
      <c r="B7" s="181" t="s">
        <v>152</v>
      </c>
    </row>
    <row r="8" spans="2:2" ht="6" customHeight="1">
      <c r="B8" s="182"/>
    </row>
    <row r="9" spans="2:2" ht="15">
      <c r="B9" s="182" t="s">
        <v>153</v>
      </c>
    </row>
    <row r="10" spans="2:2">
      <c r="B10" s="183" t="s">
        <v>154</v>
      </c>
    </row>
    <row r="11" spans="2:2">
      <c r="B11" s="184" t="s">
        <v>155</v>
      </c>
    </row>
    <row r="12" spans="2:2">
      <c r="B12" s="184" t="s">
        <v>156</v>
      </c>
    </row>
    <row r="13" spans="2:2">
      <c r="B13" s="184" t="s">
        <v>157</v>
      </c>
    </row>
    <row r="14" spans="2:2">
      <c r="B14" s="184" t="s">
        <v>158</v>
      </c>
    </row>
    <row r="15" spans="2:2">
      <c r="B15" s="181"/>
    </row>
    <row r="16" spans="2:2">
      <c r="B16" s="185" t="s">
        <v>159</v>
      </c>
    </row>
    <row r="17" spans="2:2">
      <c r="B17" s="181"/>
    </row>
    <row r="18" spans="2:2" ht="15">
      <c r="B18" s="182" t="s">
        <v>160</v>
      </c>
    </row>
    <row r="19" spans="2:2">
      <c r="B19" s="181" t="s">
        <v>161</v>
      </c>
    </row>
    <row r="20" spans="2:2">
      <c r="B20" s="181"/>
    </row>
    <row r="21" spans="2:2">
      <c r="B21" s="181" t="s">
        <v>162</v>
      </c>
    </row>
    <row r="22" spans="2:2">
      <c r="B22" s="181" t="s">
        <v>163</v>
      </c>
    </row>
    <row r="23" spans="2:2" ht="15">
      <c r="B23" s="186" t="s">
        <v>164</v>
      </c>
    </row>
    <row r="24" spans="2:2" ht="15">
      <c r="B24" s="186" t="s">
        <v>165</v>
      </c>
    </row>
    <row r="25" spans="2:2" ht="15">
      <c r="B25" s="186" t="s">
        <v>166</v>
      </c>
    </row>
    <row r="26" spans="2:2" ht="15">
      <c r="B26" s="186" t="s">
        <v>167</v>
      </c>
    </row>
    <row r="27" spans="2:2">
      <c r="B27" s="181" t="s">
        <v>168</v>
      </c>
    </row>
    <row r="28" spans="2:2" ht="15">
      <c r="B28" s="186" t="s">
        <v>169</v>
      </c>
    </row>
    <row r="29" spans="2:2" ht="15">
      <c r="B29" s="186" t="s">
        <v>170</v>
      </c>
    </row>
    <row r="30" spans="2:2" ht="15">
      <c r="B30" s="186" t="s">
        <v>171</v>
      </c>
    </row>
    <row r="31" spans="2:2">
      <c r="B31" s="181"/>
    </row>
    <row r="32" spans="2:2" ht="15">
      <c r="B32" s="182" t="s">
        <v>172</v>
      </c>
    </row>
    <row r="33" spans="2:2">
      <c r="B33" s="181" t="s">
        <v>173</v>
      </c>
    </row>
    <row r="34" spans="2:2">
      <c r="B34" s="181"/>
    </row>
    <row r="35" spans="2:2">
      <c r="B35" s="181" t="s">
        <v>174</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95"/>
  <sheetViews>
    <sheetView showGridLines="0" zoomScale="80" zoomScaleNormal="80" workbookViewId="0">
      <selection activeCell="K9" sqref="K9"/>
    </sheetView>
  </sheetViews>
  <sheetFormatPr defaultColWidth="9" defaultRowHeight="14.25"/>
  <cols>
    <col min="1" max="1" width="5" style="74" customWidth="1"/>
    <col min="2" max="3" width="11.25" style="74" customWidth="1"/>
    <col min="4" max="7" width="9" style="74"/>
    <col min="8" max="8" width="9" style="74" customWidth="1"/>
    <col min="9" max="9" width="9" style="74"/>
    <col min="10" max="10" width="11.75" style="74" customWidth="1"/>
    <col min="11" max="11" width="9.625" style="66" customWidth="1"/>
    <col min="12" max="12" width="2.125" style="74" customWidth="1"/>
    <col min="13" max="13" width="16.875" style="74" customWidth="1"/>
    <col min="14" max="16384" width="9" style="74"/>
  </cols>
  <sheetData>
    <row r="3" spans="1:27" ht="26.25">
      <c r="B3" s="135" t="s">
        <v>54</v>
      </c>
      <c r="D3" s="136"/>
      <c r="E3" s="136"/>
      <c r="F3" s="136"/>
      <c r="G3" s="136"/>
      <c r="H3" s="136"/>
      <c r="I3" s="136"/>
      <c r="J3" s="136"/>
    </row>
    <row r="4" spans="1:27">
      <c r="D4" s="136"/>
      <c r="E4" s="136"/>
      <c r="F4" s="136"/>
      <c r="G4" s="136"/>
      <c r="H4" s="136"/>
      <c r="I4" s="136"/>
      <c r="J4" s="136"/>
    </row>
    <row r="5" spans="1:27">
      <c r="D5" s="136"/>
      <c r="E5" s="136"/>
      <c r="F5" s="136"/>
      <c r="G5" s="136"/>
      <c r="H5" s="136"/>
      <c r="I5" s="136"/>
      <c r="J5" s="136"/>
    </row>
    <row r="6" spans="1:27" ht="15">
      <c r="D6" s="136"/>
      <c r="E6" s="136"/>
      <c r="F6" s="136"/>
      <c r="G6" s="136"/>
      <c r="H6" s="136"/>
      <c r="I6" s="136"/>
      <c r="J6" s="136"/>
      <c r="AA6" s="137" t="s">
        <v>24</v>
      </c>
    </row>
    <row r="7" spans="1:27" ht="15">
      <c r="D7" s="136"/>
      <c r="E7" s="136"/>
      <c r="F7" s="136"/>
      <c r="G7" s="136"/>
      <c r="H7" s="136"/>
      <c r="I7" s="136"/>
      <c r="J7" s="136"/>
      <c r="AA7" s="137"/>
    </row>
    <row r="8" spans="1:27" ht="15">
      <c r="A8" s="208" t="s">
        <v>135</v>
      </c>
      <c r="B8" s="211" t="s">
        <v>136</v>
      </c>
      <c r="C8" s="214" t="s">
        <v>138</v>
      </c>
      <c r="D8" s="217" t="s">
        <v>139</v>
      </c>
      <c r="E8" s="218"/>
      <c r="F8" s="218"/>
      <c r="G8" s="218"/>
      <c r="H8" s="218"/>
      <c r="I8" s="218"/>
      <c r="J8" s="219"/>
      <c r="K8" s="73" t="s">
        <v>29</v>
      </c>
      <c r="M8" s="74" t="s">
        <v>25</v>
      </c>
    </row>
    <row r="9" spans="1:27" ht="15">
      <c r="A9" s="209"/>
      <c r="B9" s="212"/>
      <c r="C9" s="215"/>
      <c r="D9" s="220"/>
      <c r="E9" s="221"/>
      <c r="F9" s="221"/>
      <c r="G9" s="221"/>
      <c r="H9" s="221"/>
      <c r="I9" s="221"/>
      <c r="J9" s="222"/>
      <c r="K9" s="129"/>
      <c r="M9" s="193"/>
      <c r="N9" s="194"/>
      <c r="O9" s="194"/>
      <c r="P9" s="194"/>
      <c r="Q9" s="195"/>
    </row>
    <row r="10" spans="1:27" ht="15">
      <c r="A10" s="209"/>
      <c r="B10" s="212"/>
      <c r="C10" s="215"/>
      <c r="D10" s="202"/>
      <c r="E10" s="203"/>
      <c r="F10" s="203"/>
      <c r="G10" s="203"/>
      <c r="H10" s="203"/>
      <c r="I10" s="203"/>
      <c r="J10" s="204"/>
      <c r="K10" s="67"/>
      <c r="M10" s="196"/>
      <c r="N10" s="197"/>
      <c r="O10" s="197"/>
      <c r="P10" s="197"/>
      <c r="Q10" s="198"/>
    </row>
    <row r="11" spans="1:27" ht="15">
      <c r="A11" s="209"/>
      <c r="B11" s="212"/>
      <c r="C11" s="215"/>
      <c r="D11" s="202"/>
      <c r="E11" s="203"/>
      <c r="F11" s="203"/>
      <c r="G11" s="203"/>
      <c r="H11" s="203"/>
      <c r="I11" s="203"/>
      <c r="J11" s="204"/>
      <c r="K11" s="67"/>
      <c r="M11" s="196"/>
      <c r="N11" s="197"/>
      <c r="O11" s="197"/>
      <c r="P11" s="197"/>
      <c r="Q11" s="198"/>
    </row>
    <row r="12" spans="1:27" ht="15">
      <c r="A12" s="209"/>
      <c r="B12" s="212"/>
      <c r="C12" s="215"/>
      <c r="D12" s="202"/>
      <c r="E12" s="203"/>
      <c r="F12" s="203"/>
      <c r="G12" s="203"/>
      <c r="H12" s="203"/>
      <c r="I12" s="203"/>
      <c r="J12" s="204"/>
      <c r="K12" s="67"/>
      <c r="M12" s="196"/>
      <c r="N12" s="197"/>
      <c r="O12" s="197"/>
      <c r="P12" s="197"/>
      <c r="Q12" s="198"/>
    </row>
    <row r="13" spans="1:27" ht="15">
      <c r="A13" s="210"/>
      <c r="B13" s="213"/>
      <c r="C13" s="216"/>
      <c r="D13" s="205"/>
      <c r="E13" s="206"/>
      <c r="F13" s="206"/>
      <c r="G13" s="206"/>
      <c r="H13" s="206"/>
      <c r="I13" s="206"/>
      <c r="J13" s="207"/>
      <c r="K13" s="69"/>
      <c r="M13" s="199"/>
      <c r="N13" s="200"/>
      <c r="O13" s="200"/>
      <c r="P13" s="200"/>
      <c r="Q13" s="201"/>
    </row>
    <row r="14" spans="1:27">
      <c r="A14" s="66"/>
      <c r="C14" s="139"/>
      <c r="D14" s="136"/>
      <c r="E14" s="136"/>
      <c r="F14" s="136"/>
      <c r="G14" s="136"/>
      <c r="H14" s="136"/>
      <c r="I14" s="136"/>
      <c r="J14" s="136"/>
      <c r="K14" s="173"/>
    </row>
    <row r="15" spans="1:27" ht="16.5" customHeight="1">
      <c r="A15" s="321" t="s">
        <v>28</v>
      </c>
      <c r="B15" s="211" t="s">
        <v>60</v>
      </c>
      <c r="C15" s="211" t="s">
        <v>64</v>
      </c>
      <c r="D15" s="332" t="s">
        <v>12</v>
      </c>
      <c r="E15" s="333"/>
      <c r="F15" s="333"/>
      <c r="G15" s="333"/>
      <c r="H15" s="333"/>
      <c r="I15" s="333"/>
      <c r="J15" s="334"/>
      <c r="K15" s="70" t="s">
        <v>29</v>
      </c>
      <c r="M15" s="74" t="s">
        <v>25</v>
      </c>
      <c r="AA15" s="74" t="s">
        <v>26</v>
      </c>
    </row>
    <row r="16" spans="1:27" ht="14.25" customHeight="1">
      <c r="A16" s="322"/>
      <c r="B16" s="288"/>
      <c r="C16" s="288"/>
      <c r="D16" s="323"/>
      <c r="E16" s="324"/>
      <c r="F16" s="324"/>
      <c r="G16" s="324"/>
      <c r="H16" s="324"/>
      <c r="I16" s="324"/>
      <c r="J16" s="325"/>
      <c r="K16" s="129"/>
      <c r="M16" s="306"/>
      <c r="N16" s="307"/>
      <c r="O16" s="307"/>
      <c r="P16" s="307"/>
      <c r="Q16" s="308"/>
      <c r="AA16" s="74" t="s">
        <v>27</v>
      </c>
    </row>
    <row r="17" spans="1:27" ht="14.25" customHeight="1">
      <c r="A17" s="322"/>
      <c r="B17" s="288"/>
      <c r="C17" s="288"/>
      <c r="D17" s="326"/>
      <c r="E17" s="327"/>
      <c r="F17" s="327"/>
      <c r="G17" s="327"/>
      <c r="H17" s="327"/>
      <c r="I17" s="327"/>
      <c r="J17" s="328"/>
      <c r="K17" s="67"/>
      <c r="M17" s="309"/>
      <c r="N17" s="310"/>
      <c r="O17" s="310"/>
      <c r="P17" s="310"/>
      <c r="Q17" s="311"/>
      <c r="AA17" s="74">
        <v>0</v>
      </c>
    </row>
    <row r="18" spans="1:27" ht="14.25" customHeight="1">
      <c r="A18" s="322"/>
      <c r="B18" s="288"/>
      <c r="C18" s="288"/>
      <c r="D18" s="326"/>
      <c r="E18" s="327"/>
      <c r="F18" s="327"/>
      <c r="G18" s="327"/>
      <c r="H18" s="327"/>
      <c r="I18" s="327"/>
      <c r="J18" s="328"/>
      <c r="K18" s="67"/>
      <c r="M18" s="309"/>
      <c r="N18" s="310"/>
      <c r="O18" s="310"/>
      <c r="P18" s="310"/>
      <c r="Q18" s="311"/>
      <c r="AA18" s="74">
        <v>1</v>
      </c>
    </row>
    <row r="19" spans="1:27">
      <c r="A19" s="322"/>
      <c r="B19" s="289"/>
      <c r="C19" s="289"/>
      <c r="D19" s="329"/>
      <c r="E19" s="330"/>
      <c r="F19" s="330"/>
      <c r="G19" s="330"/>
      <c r="H19" s="330"/>
      <c r="I19" s="330"/>
      <c r="J19" s="331"/>
      <c r="K19" s="130"/>
      <c r="M19" s="312"/>
      <c r="N19" s="313"/>
      <c r="O19" s="313"/>
      <c r="P19" s="313"/>
      <c r="Q19" s="314"/>
      <c r="AA19" s="74">
        <v>2</v>
      </c>
    </row>
    <row r="20" spans="1:27" ht="14.25" customHeight="1">
      <c r="A20" s="66"/>
      <c r="C20" s="139"/>
      <c r="D20" s="136"/>
      <c r="E20" s="136"/>
      <c r="F20" s="136"/>
      <c r="G20" s="136"/>
      <c r="H20" s="136"/>
      <c r="I20" s="136"/>
      <c r="J20" s="136"/>
      <c r="K20" s="71"/>
      <c r="AA20" s="74">
        <v>3</v>
      </c>
    </row>
    <row r="21" spans="1:27" ht="15" customHeight="1">
      <c r="A21" s="285" t="s">
        <v>65</v>
      </c>
      <c r="B21" s="211" t="s">
        <v>72</v>
      </c>
      <c r="C21" s="269" t="s">
        <v>71</v>
      </c>
      <c r="D21" s="270" t="s">
        <v>68</v>
      </c>
      <c r="E21" s="271"/>
      <c r="F21" s="271"/>
      <c r="G21" s="271"/>
      <c r="H21" s="271"/>
      <c r="I21" s="271"/>
      <c r="J21" s="272"/>
      <c r="K21" s="155" t="s">
        <v>3</v>
      </c>
      <c r="M21" s="74" t="s">
        <v>25</v>
      </c>
      <c r="AA21" s="74">
        <v>4</v>
      </c>
    </row>
    <row r="22" spans="1:27" ht="16.5" customHeight="1">
      <c r="A22" s="286"/>
      <c r="B22" s="288"/>
      <c r="C22" s="215"/>
      <c r="D22" s="273" t="s">
        <v>69</v>
      </c>
      <c r="E22" s="274"/>
      <c r="F22" s="274"/>
      <c r="G22" s="274"/>
      <c r="H22" s="274"/>
      <c r="I22" s="274"/>
      <c r="J22" s="275"/>
      <c r="K22" s="128"/>
      <c r="M22" s="193"/>
      <c r="N22" s="194"/>
      <c r="O22" s="194"/>
      <c r="P22" s="194"/>
      <c r="Q22" s="195"/>
      <c r="AA22" s="74">
        <v>5</v>
      </c>
    </row>
    <row r="23" spans="1:27" ht="14.25" customHeight="1">
      <c r="A23" s="286"/>
      <c r="B23" s="289"/>
      <c r="C23" s="216"/>
      <c r="D23" s="276" t="s">
        <v>70</v>
      </c>
      <c r="E23" s="277"/>
      <c r="F23" s="277"/>
      <c r="G23" s="277"/>
      <c r="H23" s="277"/>
      <c r="I23" s="277"/>
      <c r="J23" s="278"/>
      <c r="K23" s="68"/>
      <c r="M23" s="199"/>
      <c r="N23" s="200"/>
      <c r="O23" s="200"/>
      <c r="P23" s="200"/>
      <c r="Q23" s="201"/>
    </row>
    <row r="24" spans="1:27" ht="14.25" customHeight="1">
      <c r="A24" s="286"/>
      <c r="C24" s="139"/>
      <c r="D24" s="136"/>
      <c r="E24" s="136"/>
      <c r="F24" s="136"/>
      <c r="G24" s="136"/>
      <c r="H24" s="136"/>
      <c r="I24" s="136"/>
      <c r="J24" s="136"/>
      <c r="K24" s="154"/>
    </row>
    <row r="25" spans="1:27" ht="15" customHeight="1">
      <c r="A25" s="286"/>
      <c r="B25" s="211" t="s">
        <v>62</v>
      </c>
      <c r="C25" s="269" t="s">
        <v>112</v>
      </c>
      <c r="D25" s="239" t="s">
        <v>73</v>
      </c>
      <c r="E25" s="240"/>
      <c r="F25" s="240"/>
      <c r="G25" s="240"/>
      <c r="H25" s="240"/>
      <c r="I25" s="240"/>
      <c r="J25" s="241"/>
      <c r="K25" s="72" t="s">
        <v>3</v>
      </c>
      <c r="M25" s="74" t="s">
        <v>25</v>
      </c>
      <c r="AA25" s="74">
        <v>4</v>
      </c>
    </row>
    <row r="26" spans="1:27" ht="15">
      <c r="A26" s="286"/>
      <c r="B26" s="288"/>
      <c r="C26" s="290"/>
      <c r="D26" s="242"/>
      <c r="E26" s="243"/>
      <c r="F26" s="243"/>
      <c r="G26" s="243"/>
      <c r="H26" s="243"/>
      <c r="I26" s="243"/>
      <c r="J26" s="244"/>
      <c r="K26" s="141"/>
      <c r="M26" s="223"/>
      <c r="N26" s="223"/>
      <c r="O26" s="223"/>
      <c r="P26" s="223"/>
      <c r="Q26" s="223"/>
    </row>
    <row r="27" spans="1:27">
      <c r="A27" s="286"/>
      <c r="B27" s="288"/>
      <c r="C27" s="215"/>
      <c r="D27" s="291" t="s">
        <v>74</v>
      </c>
      <c r="E27" s="292"/>
      <c r="F27" s="292"/>
      <c r="G27" s="292"/>
      <c r="H27" s="292"/>
      <c r="I27" s="292"/>
      <c r="J27" s="293"/>
      <c r="K27" s="128"/>
      <c r="M27" s="223"/>
      <c r="N27" s="223"/>
      <c r="O27" s="223"/>
      <c r="P27" s="223"/>
      <c r="Q27" s="223"/>
      <c r="AA27" s="74">
        <v>5</v>
      </c>
    </row>
    <row r="28" spans="1:27">
      <c r="A28" s="286"/>
      <c r="B28" s="288"/>
      <c r="C28" s="215"/>
      <c r="D28" s="257" t="s">
        <v>75</v>
      </c>
      <c r="E28" s="258"/>
      <c r="F28" s="258"/>
      <c r="G28" s="258"/>
      <c r="H28" s="258"/>
      <c r="I28" s="258"/>
      <c r="J28" s="259"/>
      <c r="K28" s="67"/>
      <c r="M28" s="223"/>
      <c r="N28" s="223"/>
      <c r="O28" s="223"/>
      <c r="P28" s="223"/>
      <c r="Q28" s="223"/>
    </row>
    <row r="29" spans="1:27">
      <c r="A29" s="286"/>
      <c r="B29" s="288"/>
      <c r="C29" s="215"/>
      <c r="D29" s="257"/>
      <c r="E29" s="258"/>
      <c r="F29" s="258"/>
      <c r="G29" s="258"/>
      <c r="H29" s="258"/>
      <c r="I29" s="258"/>
      <c r="J29" s="259"/>
      <c r="K29" s="67"/>
      <c r="M29" s="223"/>
      <c r="N29" s="223"/>
      <c r="O29" s="223"/>
      <c r="P29" s="223"/>
      <c r="Q29" s="223"/>
    </row>
    <row r="30" spans="1:27">
      <c r="A30" s="286"/>
      <c r="B30" s="288"/>
      <c r="C30" s="215"/>
      <c r="D30" s="257"/>
      <c r="E30" s="258"/>
      <c r="F30" s="258"/>
      <c r="G30" s="258"/>
      <c r="H30" s="258"/>
      <c r="I30" s="258"/>
      <c r="J30" s="259"/>
      <c r="K30" s="67"/>
      <c r="M30" s="223"/>
      <c r="N30" s="223"/>
      <c r="O30" s="223"/>
      <c r="P30" s="223"/>
      <c r="Q30" s="223"/>
    </row>
    <row r="31" spans="1:27" ht="14.25" customHeight="1">
      <c r="A31" s="287"/>
      <c r="B31" s="289"/>
      <c r="C31" s="216"/>
      <c r="D31" s="236" t="s">
        <v>132</v>
      </c>
      <c r="E31" s="237"/>
      <c r="F31" s="237"/>
      <c r="G31" s="237"/>
      <c r="H31" s="237"/>
      <c r="I31" s="237"/>
      <c r="J31" s="238"/>
      <c r="K31" s="68"/>
      <c r="M31" s="223"/>
      <c r="N31" s="223"/>
      <c r="O31" s="223"/>
      <c r="P31" s="223"/>
      <c r="Q31" s="223"/>
    </row>
    <row r="32" spans="1:27" ht="14.25" customHeight="1">
      <c r="A32" s="66"/>
      <c r="C32" s="139"/>
      <c r="D32" s="136"/>
      <c r="E32" s="136"/>
      <c r="F32" s="136"/>
      <c r="G32" s="136"/>
      <c r="H32" s="136"/>
      <c r="I32" s="136"/>
      <c r="J32" s="136"/>
      <c r="K32" s="166"/>
    </row>
    <row r="33" spans="1:17" ht="15" customHeight="1">
      <c r="A33" s="305" t="s">
        <v>66</v>
      </c>
      <c r="B33" s="336" t="s">
        <v>80</v>
      </c>
      <c r="C33" s="214" t="s">
        <v>81</v>
      </c>
      <c r="D33" s="224" t="s">
        <v>76</v>
      </c>
      <c r="E33" s="225"/>
      <c r="F33" s="225"/>
      <c r="G33" s="225"/>
      <c r="H33" s="225"/>
      <c r="I33" s="225"/>
      <c r="J33" s="226"/>
      <c r="K33" s="72" t="s">
        <v>3</v>
      </c>
      <c r="M33" s="74" t="s">
        <v>25</v>
      </c>
    </row>
    <row r="34" spans="1:17" ht="15" customHeight="1">
      <c r="A34" s="305"/>
      <c r="B34" s="212"/>
      <c r="C34" s="215"/>
      <c r="D34" s="227"/>
      <c r="E34" s="228"/>
      <c r="F34" s="228"/>
      <c r="G34" s="228"/>
      <c r="H34" s="228"/>
      <c r="I34" s="228"/>
      <c r="J34" s="229"/>
      <c r="K34" s="141"/>
      <c r="M34" s="223"/>
      <c r="N34" s="223"/>
      <c r="O34" s="223"/>
      <c r="P34" s="223"/>
      <c r="Q34" s="223"/>
    </row>
    <row r="35" spans="1:17" ht="14.25" customHeight="1">
      <c r="A35" s="305"/>
      <c r="B35" s="212"/>
      <c r="C35" s="215"/>
      <c r="D35" s="245" t="s">
        <v>77</v>
      </c>
      <c r="E35" s="246"/>
      <c r="F35" s="246"/>
      <c r="G35" s="246"/>
      <c r="H35" s="246"/>
      <c r="I35" s="246"/>
      <c r="J35" s="247"/>
      <c r="K35" s="128"/>
      <c r="M35" s="223"/>
      <c r="N35" s="223"/>
      <c r="O35" s="223"/>
      <c r="P35" s="223"/>
      <c r="Q35" s="223"/>
    </row>
    <row r="36" spans="1:17" ht="14.25" customHeight="1">
      <c r="A36" s="305"/>
      <c r="B36" s="212"/>
      <c r="C36" s="215"/>
      <c r="D36" s="230" t="s">
        <v>78</v>
      </c>
      <c r="E36" s="231"/>
      <c r="F36" s="231"/>
      <c r="G36" s="231"/>
      <c r="H36" s="231"/>
      <c r="I36" s="231"/>
      <c r="J36" s="232"/>
      <c r="K36" s="67"/>
      <c r="M36" s="223"/>
      <c r="N36" s="223"/>
      <c r="O36" s="223"/>
      <c r="P36" s="223"/>
      <c r="Q36" s="223"/>
    </row>
    <row r="37" spans="1:17" ht="14.25" customHeight="1">
      <c r="A37" s="305"/>
      <c r="B37" s="213"/>
      <c r="C37" s="216"/>
      <c r="D37" s="233" t="s">
        <v>79</v>
      </c>
      <c r="E37" s="234"/>
      <c r="F37" s="234"/>
      <c r="G37" s="234"/>
      <c r="H37" s="234"/>
      <c r="I37" s="234"/>
      <c r="J37" s="235"/>
      <c r="K37" s="130"/>
      <c r="M37" s="223"/>
      <c r="N37" s="223"/>
      <c r="O37" s="223"/>
      <c r="P37" s="223"/>
      <c r="Q37" s="223"/>
    </row>
    <row r="38" spans="1:17" ht="14.25" customHeight="1">
      <c r="A38" s="305"/>
      <c r="C38" s="138"/>
      <c r="D38" s="136"/>
      <c r="E38" s="136"/>
      <c r="F38" s="136"/>
      <c r="G38" s="136"/>
      <c r="H38" s="136"/>
      <c r="I38" s="136"/>
      <c r="J38" s="136"/>
      <c r="K38" s="71"/>
    </row>
    <row r="39" spans="1:17" ht="15" customHeight="1">
      <c r="A39" s="305"/>
      <c r="B39" s="336" t="s">
        <v>85</v>
      </c>
      <c r="C39" s="214" t="s">
        <v>86</v>
      </c>
      <c r="D39" s="224" t="s">
        <v>140</v>
      </c>
      <c r="E39" s="225"/>
      <c r="F39" s="225"/>
      <c r="G39" s="225"/>
      <c r="H39" s="225"/>
      <c r="I39" s="225"/>
      <c r="J39" s="226"/>
      <c r="K39" s="72" t="s">
        <v>3</v>
      </c>
      <c r="M39" s="74" t="s">
        <v>25</v>
      </c>
    </row>
    <row r="40" spans="1:17" ht="15" customHeight="1">
      <c r="A40" s="305"/>
      <c r="B40" s="212"/>
      <c r="C40" s="215"/>
      <c r="D40" s="227"/>
      <c r="E40" s="228"/>
      <c r="F40" s="228"/>
      <c r="G40" s="228"/>
      <c r="H40" s="228"/>
      <c r="I40" s="228"/>
      <c r="J40" s="229"/>
      <c r="K40" s="171"/>
      <c r="M40" s="223"/>
      <c r="N40" s="223"/>
      <c r="O40" s="223"/>
      <c r="P40" s="223"/>
      <c r="Q40" s="223"/>
    </row>
    <row r="41" spans="1:17" ht="15" customHeight="1">
      <c r="A41" s="305"/>
      <c r="B41" s="212"/>
      <c r="C41" s="215"/>
      <c r="D41" s="251"/>
      <c r="E41" s="252"/>
      <c r="F41" s="252"/>
      <c r="G41" s="252"/>
      <c r="H41" s="252"/>
      <c r="I41" s="252"/>
      <c r="J41" s="253"/>
      <c r="K41" s="172"/>
      <c r="M41" s="223"/>
      <c r="N41" s="223"/>
      <c r="O41" s="223"/>
      <c r="P41" s="223"/>
      <c r="Q41" s="223"/>
    </row>
    <row r="42" spans="1:17" ht="14.25" customHeight="1">
      <c r="A42" s="305"/>
      <c r="B42" s="212"/>
      <c r="C42" s="215"/>
      <c r="D42" s="248" t="s">
        <v>82</v>
      </c>
      <c r="E42" s="249"/>
      <c r="F42" s="249"/>
      <c r="G42" s="249"/>
      <c r="H42" s="249"/>
      <c r="I42" s="249"/>
      <c r="J42" s="250"/>
      <c r="K42" s="128"/>
      <c r="M42" s="223"/>
      <c r="N42" s="223"/>
      <c r="O42" s="223"/>
      <c r="P42" s="223"/>
      <c r="Q42" s="223"/>
    </row>
    <row r="43" spans="1:17" ht="14.25" customHeight="1">
      <c r="A43" s="305"/>
      <c r="B43" s="212"/>
      <c r="C43" s="215"/>
      <c r="D43" s="230" t="s">
        <v>83</v>
      </c>
      <c r="E43" s="231"/>
      <c r="F43" s="231"/>
      <c r="G43" s="231"/>
      <c r="H43" s="231"/>
      <c r="I43" s="231"/>
      <c r="J43" s="232"/>
      <c r="K43" s="67"/>
      <c r="M43" s="223"/>
      <c r="N43" s="223"/>
      <c r="O43" s="223"/>
      <c r="P43" s="223"/>
      <c r="Q43" s="223"/>
    </row>
    <row r="44" spans="1:17" ht="14.25" customHeight="1">
      <c r="A44" s="305"/>
      <c r="B44" s="213"/>
      <c r="C44" s="216"/>
      <c r="D44" s="338" t="s">
        <v>84</v>
      </c>
      <c r="E44" s="339"/>
      <c r="F44" s="339"/>
      <c r="G44" s="339"/>
      <c r="H44" s="339"/>
      <c r="I44" s="339"/>
      <c r="J44" s="340"/>
      <c r="K44" s="130"/>
      <c r="M44" s="223"/>
      <c r="N44" s="223"/>
      <c r="O44" s="223"/>
      <c r="P44" s="223"/>
      <c r="Q44" s="223"/>
    </row>
    <row r="45" spans="1:17" ht="14.25" customHeight="1">
      <c r="A45" s="305"/>
      <c r="C45" s="138"/>
      <c r="D45" s="136"/>
      <c r="E45" s="136"/>
      <c r="F45" s="136"/>
      <c r="G45" s="136"/>
      <c r="H45" s="136"/>
      <c r="I45" s="136"/>
      <c r="J45" s="136"/>
      <c r="K45" s="142"/>
    </row>
    <row r="46" spans="1:17" s="137" customFormat="1" ht="14.25" customHeight="1">
      <c r="A46" s="305"/>
      <c r="B46" s="337" t="s">
        <v>61</v>
      </c>
      <c r="C46" s="301" t="s">
        <v>92</v>
      </c>
      <c r="D46" s="224" t="s">
        <v>87</v>
      </c>
      <c r="E46" s="225"/>
      <c r="F46" s="225"/>
      <c r="G46" s="225"/>
      <c r="H46" s="225"/>
      <c r="I46" s="225"/>
      <c r="J46" s="226"/>
      <c r="K46" s="72" t="s">
        <v>3</v>
      </c>
      <c r="M46" s="74" t="s">
        <v>25</v>
      </c>
      <c r="N46" s="74"/>
      <c r="O46" s="74"/>
      <c r="P46" s="74"/>
      <c r="Q46" s="74"/>
    </row>
    <row r="47" spans="1:17" s="137" customFormat="1" ht="14.25" customHeight="1">
      <c r="A47" s="305"/>
      <c r="B47" s="337"/>
      <c r="C47" s="301"/>
      <c r="D47" s="251"/>
      <c r="E47" s="252"/>
      <c r="F47" s="252"/>
      <c r="G47" s="252"/>
      <c r="H47" s="252"/>
      <c r="I47" s="252"/>
      <c r="J47" s="253"/>
      <c r="K47" s="172"/>
      <c r="M47" s="223"/>
      <c r="N47" s="223"/>
      <c r="O47" s="223"/>
      <c r="P47" s="223"/>
      <c r="Q47" s="223"/>
    </row>
    <row r="48" spans="1:17" ht="14.25" customHeight="1">
      <c r="A48" s="305"/>
      <c r="B48" s="337"/>
      <c r="C48" s="301"/>
      <c r="D48" s="302" t="s">
        <v>88</v>
      </c>
      <c r="E48" s="303"/>
      <c r="F48" s="303"/>
      <c r="G48" s="303"/>
      <c r="H48" s="303"/>
      <c r="I48" s="303"/>
      <c r="J48" s="304"/>
      <c r="K48" s="128"/>
      <c r="M48" s="223"/>
      <c r="N48" s="223"/>
      <c r="O48" s="223"/>
      <c r="P48" s="223"/>
      <c r="Q48" s="223"/>
    </row>
    <row r="49" spans="1:17" ht="16.5" customHeight="1">
      <c r="A49" s="305"/>
      <c r="B49" s="337"/>
      <c r="C49" s="301"/>
      <c r="D49" s="341" t="s">
        <v>89</v>
      </c>
      <c r="E49" s="342"/>
      <c r="F49" s="342"/>
      <c r="G49" s="342"/>
      <c r="H49" s="342"/>
      <c r="I49" s="342"/>
      <c r="J49" s="343"/>
      <c r="K49" s="67"/>
      <c r="M49" s="223"/>
      <c r="N49" s="223"/>
      <c r="O49" s="223"/>
      <c r="P49" s="223"/>
      <c r="Q49" s="223"/>
    </row>
    <row r="50" spans="1:17" ht="16.5" customHeight="1">
      <c r="A50" s="305"/>
      <c r="B50" s="337"/>
      <c r="C50" s="301"/>
      <c r="D50" s="341"/>
      <c r="E50" s="342"/>
      <c r="F50" s="342"/>
      <c r="G50" s="342"/>
      <c r="H50" s="342"/>
      <c r="I50" s="342"/>
      <c r="J50" s="343"/>
      <c r="K50" s="67"/>
      <c r="M50" s="223"/>
      <c r="N50" s="223"/>
      <c r="O50" s="223"/>
      <c r="P50" s="223"/>
      <c r="Q50" s="223"/>
    </row>
    <row r="51" spans="1:17" ht="16.5" customHeight="1">
      <c r="A51" s="305"/>
      <c r="B51" s="337"/>
      <c r="C51" s="301"/>
      <c r="D51" s="341" t="s">
        <v>90</v>
      </c>
      <c r="E51" s="342"/>
      <c r="F51" s="342"/>
      <c r="G51" s="342"/>
      <c r="H51" s="342"/>
      <c r="I51" s="342"/>
      <c r="J51" s="343"/>
      <c r="K51" s="67"/>
      <c r="M51" s="223"/>
      <c r="N51" s="223"/>
      <c r="O51" s="223"/>
      <c r="P51" s="223"/>
      <c r="Q51" s="223"/>
    </row>
    <row r="52" spans="1:17" ht="16.5" customHeight="1">
      <c r="A52" s="305"/>
      <c r="B52" s="337"/>
      <c r="C52" s="301"/>
      <c r="D52" s="341"/>
      <c r="E52" s="342"/>
      <c r="F52" s="342"/>
      <c r="G52" s="342"/>
      <c r="H52" s="342"/>
      <c r="I52" s="342"/>
      <c r="J52" s="343"/>
      <c r="K52" s="67"/>
      <c r="M52" s="223"/>
      <c r="N52" s="223"/>
      <c r="O52" s="223"/>
      <c r="P52" s="223"/>
      <c r="Q52" s="223"/>
    </row>
    <row r="53" spans="1:17" ht="23.25" customHeight="1">
      <c r="A53" s="305"/>
      <c r="B53" s="337"/>
      <c r="C53" s="301"/>
      <c r="D53" s="341" t="s">
        <v>91</v>
      </c>
      <c r="E53" s="342"/>
      <c r="F53" s="342"/>
      <c r="G53" s="342"/>
      <c r="H53" s="342"/>
      <c r="I53" s="342"/>
      <c r="J53" s="343"/>
      <c r="K53" s="67"/>
      <c r="M53" s="223"/>
      <c r="N53" s="223"/>
      <c r="O53" s="223"/>
      <c r="P53" s="223"/>
      <c r="Q53" s="223"/>
    </row>
    <row r="54" spans="1:17" ht="14.25" customHeight="1">
      <c r="A54" s="305"/>
      <c r="B54" s="337"/>
      <c r="C54" s="301"/>
      <c r="D54" s="341"/>
      <c r="E54" s="342"/>
      <c r="F54" s="342"/>
      <c r="G54" s="342"/>
      <c r="H54" s="342"/>
      <c r="I54" s="342"/>
      <c r="J54" s="343"/>
      <c r="K54" s="67"/>
      <c r="M54" s="223"/>
      <c r="N54" s="223"/>
      <c r="O54" s="223"/>
      <c r="P54" s="223"/>
      <c r="Q54" s="223"/>
    </row>
    <row r="55" spans="1:17" ht="14.25" customHeight="1">
      <c r="A55" s="305"/>
      <c r="B55" s="337"/>
      <c r="C55" s="301"/>
      <c r="D55" s="344"/>
      <c r="E55" s="345"/>
      <c r="F55" s="345"/>
      <c r="G55" s="345"/>
      <c r="H55" s="345"/>
      <c r="I55" s="345"/>
      <c r="J55" s="346"/>
      <c r="K55" s="69"/>
      <c r="M55" s="223"/>
      <c r="N55" s="223"/>
      <c r="O55" s="223"/>
      <c r="P55" s="223"/>
      <c r="Q55" s="223"/>
    </row>
    <row r="56" spans="1:17" ht="14.25" customHeight="1">
      <c r="A56" s="66"/>
      <c r="C56" s="138"/>
      <c r="D56" s="140"/>
      <c r="E56" s="140"/>
      <c r="F56" s="140"/>
      <c r="G56" s="140"/>
      <c r="H56" s="140"/>
      <c r="I56" s="140"/>
      <c r="J56" s="140"/>
      <c r="K56" s="71"/>
    </row>
    <row r="57" spans="1:17" s="137" customFormat="1" ht="15" customHeight="1">
      <c r="A57" s="279" t="s">
        <v>67</v>
      </c>
      <c r="B57" s="280" t="s">
        <v>95</v>
      </c>
      <c r="C57" s="214" t="s">
        <v>94</v>
      </c>
      <c r="D57" s="297" t="s">
        <v>93</v>
      </c>
      <c r="E57" s="298"/>
      <c r="F57" s="298"/>
      <c r="G57" s="298"/>
      <c r="H57" s="298"/>
      <c r="I57" s="298"/>
      <c r="J57" s="298"/>
      <c r="K57" s="72" t="s">
        <v>3</v>
      </c>
      <c r="M57" s="74" t="s">
        <v>25</v>
      </c>
      <c r="N57" s="74"/>
      <c r="O57" s="74"/>
      <c r="P57" s="74"/>
      <c r="Q57" s="74"/>
    </row>
    <row r="58" spans="1:17" ht="14.25" customHeight="1">
      <c r="A58" s="279"/>
      <c r="B58" s="281"/>
      <c r="C58" s="215"/>
      <c r="D58" s="245" t="s">
        <v>4</v>
      </c>
      <c r="E58" s="246"/>
      <c r="F58" s="246"/>
      <c r="G58" s="246"/>
      <c r="H58" s="246"/>
      <c r="I58" s="246"/>
      <c r="J58" s="247"/>
      <c r="K58" s="128"/>
      <c r="M58" s="335"/>
      <c r="N58" s="335"/>
      <c r="O58" s="335"/>
      <c r="P58" s="335"/>
      <c r="Q58" s="335"/>
    </row>
    <row r="59" spans="1:17" ht="21" customHeight="1">
      <c r="A59" s="279"/>
      <c r="B59" s="282"/>
      <c r="C59" s="216"/>
      <c r="D59" s="294" t="s">
        <v>56</v>
      </c>
      <c r="E59" s="295"/>
      <c r="F59" s="295"/>
      <c r="G59" s="295"/>
      <c r="H59" s="295"/>
      <c r="I59" s="295"/>
      <c r="J59" s="296"/>
      <c r="K59" s="69"/>
      <c r="M59" s="335"/>
      <c r="N59" s="335"/>
      <c r="O59" s="335"/>
      <c r="P59" s="335"/>
      <c r="Q59" s="335"/>
    </row>
    <row r="60" spans="1:17">
      <c r="A60" s="279"/>
      <c r="C60" s="138"/>
      <c r="D60" s="136"/>
      <c r="E60" s="136"/>
      <c r="F60" s="136"/>
      <c r="G60" s="136"/>
      <c r="H60" s="136"/>
      <c r="I60" s="136"/>
      <c r="J60" s="136"/>
      <c r="K60" s="71"/>
    </row>
    <row r="61" spans="1:17" s="137" customFormat="1" ht="15" customHeight="1">
      <c r="A61" s="279"/>
      <c r="B61" s="280" t="s">
        <v>100</v>
      </c>
      <c r="C61" s="214" t="s">
        <v>99</v>
      </c>
      <c r="D61" s="239" t="s">
        <v>96</v>
      </c>
      <c r="E61" s="240"/>
      <c r="F61" s="240"/>
      <c r="G61" s="240"/>
      <c r="H61" s="240"/>
      <c r="I61" s="240"/>
      <c r="J61" s="240"/>
      <c r="K61" s="72" t="s">
        <v>3</v>
      </c>
      <c r="M61" s="74" t="s">
        <v>25</v>
      </c>
      <c r="N61" s="74"/>
      <c r="O61" s="74"/>
      <c r="P61" s="74"/>
      <c r="Q61" s="74"/>
    </row>
    <row r="62" spans="1:17" s="137" customFormat="1" ht="15">
      <c r="A62" s="279"/>
      <c r="B62" s="281"/>
      <c r="C62" s="215"/>
      <c r="D62" s="283"/>
      <c r="E62" s="284"/>
      <c r="F62" s="284"/>
      <c r="G62" s="284"/>
      <c r="H62" s="284"/>
      <c r="I62" s="284"/>
      <c r="J62" s="284"/>
      <c r="K62" s="141"/>
      <c r="M62" s="193"/>
      <c r="N62" s="194"/>
      <c r="O62" s="194"/>
      <c r="P62" s="194"/>
      <c r="Q62" s="195"/>
    </row>
    <row r="63" spans="1:17" ht="14.25" customHeight="1">
      <c r="A63" s="279"/>
      <c r="B63" s="281"/>
      <c r="C63" s="215"/>
      <c r="D63" s="248" t="s">
        <v>97</v>
      </c>
      <c r="E63" s="249"/>
      <c r="F63" s="249"/>
      <c r="G63" s="249"/>
      <c r="H63" s="249"/>
      <c r="I63" s="249"/>
      <c r="J63" s="250"/>
      <c r="K63" s="128"/>
      <c r="M63" s="196"/>
      <c r="N63" s="197"/>
      <c r="O63" s="197"/>
      <c r="P63" s="197"/>
      <c r="Q63" s="198"/>
    </row>
    <row r="64" spans="1:17" ht="16.5" customHeight="1">
      <c r="A64" s="279"/>
      <c r="B64" s="281"/>
      <c r="C64" s="215"/>
      <c r="D64" s="257" t="s">
        <v>98</v>
      </c>
      <c r="E64" s="258"/>
      <c r="F64" s="258"/>
      <c r="G64" s="258"/>
      <c r="H64" s="258"/>
      <c r="I64" s="258"/>
      <c r="J64" s="259"/>
      <c r="K64" s="67"/>
      <c r="M64" s="196"/>
      <c r="N64" s="197"/>
      <c r="O64" s="197"/>
      <c r="P64" s="197"/>
      <c r="Q64" s="198"/>
    </row>
    <row r="65" spans="1:17" ht="16.5" customHeight="1">
      <c r="A65" s="279"/>
      <c r="B65" s="281"/>
      <c r="C65" s="215"/>
      <c r="D65" s="257"/>
      <c r="E65" s="258"/>
      <c r="F65" s="258"/>
      <c r="G65" s="258"/>
      <c r="H65" s="258"/>
      <c r="I65" s="258"/>
      <c r="J65" s="259"/>
      <c r="K65" s="67"/>
      <c r="M65" s="196"/>
      <c r="N65" s="197"/>
      <c r="O65" s="197"/>
      <c r="P65" s="197"/>
      <c r="Q65" s="198"/>
    </row>
    <row r="66" spans="1:17" ht="16.5" customHeight="1">
      <c r="A66" s="279"/>
      <c r="B66" s="281"/>
      <c r="C66" s="215"/>
      <c r="D66" s="260" t="s">
        <v>133</v>
      </c>
      <c r="E66" s="261"/>
      <c r="F66" s="261"/>
      <c r="G66" s="261"/>
      <c r="H66" s="261"/>
      <c r="I66" s="261"/>
      <c r="J66" s="262"/>
      <c r="K66" s="67"/>
      <c r="M66" s="196"/>
      <c r="N66" s="197"/>
      <c r="O66" s="197"/>
      <c r="P66" s="197"/>
      <c r="Q66" s="198"/>
    </row>
    <row r="67" spans="1:17" ht="16.5" customHeight="1">
      <c r="A67" s="279"/>
      <c r="B67" s="281"/>
      <c r="C67" s="215"/>
      <c r="D67" s="260"/>
      <c r="E67" s="261"/>
      <c r="F67" s="261"/>
      <c r="G67" s="261"/>
      <c r="H67" s="261"/>
      <c r="I67" s="261"/>
      <c r="J67" s="262"/>
      <c r="K67" s="67"/>
      <c r="M67" s="196"/>
      <c r="N67" s="197"/>
      <c r="O67" s="197"/>
      <c r="P67" s="197"/>
      <c r="Q67" s="198"/>
    </row>
    <row r="68" spans="1:17" ht="14.25" customHeight="1">
      <c r="A68" s="279"/>
      <c r="B68" s="282"/>
      <c r="C68" s="216"/>
      <c r="D68" s="263"/>
      <c r="E68" s="264"/>
      <c r="F68" s="264"/>
      <c r="G68" s="264"/>
      <c r="H68" s="264"/>
      <c r="I68" s="264"/>
      <c r="J68" s="265"/>
      <c r="K68" s="69"/>
      <c r="M68" s="199"/>
      <c r="N68" s="200"/>
      <c r="O68" s="200"/>
      <c r="P68" s="200"/>
      <c r="Q68" s="201"/>
    </row>
    <row r="69" spans="1:17">
      <c r="C69" s="138"/>
      <c r="D69" s="136"/>
      <c r="E69" s="136"/>
      <c r="F69" s="136"/>
      <c r="G69" s="136"/>
      <c r="H69" s="136"/>
      <c r="I69" s="136"/>
      <c r="J69" s="136"/>
      <c r="K69" s="154"/>
    </row>
    <row r="70" spans="1:17" s="137" customFormat="1" ht="15" customHeight="1">
      <c r="A70" s="299" t="s">
        <v>59</v>
      </c>
      <c r="B70" s="280" t="s">
        <v>101</v>
      </c>
      <c r="C70" s="214" t="s">
        <v>105</v>
      </c>
      <c r="D70" s="239" t="s">
        <v>102</v>
      </c>
      <c r="E70" s="240"/>
      <c r="F70" s="240"/>
      <c r="G70" s="240"/>
      <c r="H70" s="240"/>
      <c r="I70" s="240"/>
      <c r="J70" s="241"/>
      <c r="K70" s="72" t="s">
        <v>3</v>
      </c>
      <c r="M70" s="74" t="s">
        <v>25</v>
      </c>
      <c r="N70" s="74"/>
      <c r="O70" s="74"/>
      <c r="P70" s="74"/>
      <c r="Q70" s="74"/>
    </row>
    <row r="71" spans="1:17" s="137" customFormat="1" ht="15">
      <c r="A71" s="299"/>
      <c r="B71" s="281"/>
      <c r="C71" s="215"/>
      <c r="D71" s="242"/>
      <c r="E71" s="243"/>
      <c r="F71" s="243"/>
      <c r="G71" s="243"/>
      <c r="H71" s="243"/>
      <c r="I71" s="243"/>
      <c r="J71" s="244"/>
      <c r="K71" s="141"/>
      <c r="M71" s="306"/>
      <c r="N71" s="307"/>
      <c r="O71" s="307"/>
      <c r="P71" s="307"/>
      <c r="Q71" s="308"/>
    </row>
    <row r="72" spans="1:17">
      <c r="A72" s="299"/>
      <c r="B72" s="281"/>
      <c r="C72" s="215"/>
      <c r="D72" s="245" t="s">
        <v>4</v>
      </c>
      <c r="E72" s="246"/>
      <c r="F72" s="246"/>
      <c r="G72" s="246"/>
      <c r="H72" s="246"/>
      <c r="I72" s="246"/>
      <c r="J72" s="247"/>
      <c r="K72" s="128"/>
      <c r="M72" s="309"/>
      <c r="N72" s="310"/>
      <c r="O72" s="310"/>
      <c r="P72" s="310"/>
      <c r="Q72" s="311"/>
    </row>
    <row r="73" spans="1:17">
      <c r="A73" s="299"/>
      <c r="B73" s="281"/>
      <c r="C73" s="215"/>
      <c r="D73" s="266" t="s">
        <v>103</v>
      </c>
      <c r="E73" s="267"/>
      <c r="F73" s="267"/>
      <c r="G73" s="267"/>
      <c r="H73" s="267"/>
      <c r="I73" s="267"/>
      <c r="J73" s="268"/>
      <c r="K73" s="67"/>
      <c r="M73" s="309"/>
      <c r="N73" s="310"/>
      <c r="O73" s="310"/>
      <c r="P73" s="310"/>
      <c r="Q73" s="311"/>
    </row>
    <row r="74" spans="1:17">
      <c r="A74" s="299"/>
      <c r="B74" s="282"/>
      <c r="C74" s="216"/>
      <c r="D74" s="315" t="s">
        <v>104</v>
      </c>
      <c r="E74" s="316"/>
      <c r="F74" s="316"/>
      <c r="G74" s="316"/>
      <c r="H74" s="316"/>
      <c r="I74" s="316"/>
      <c r="J74" s="317"/>
      <c r="K74" s="69"/>
      <c r="M74" s="312"/>
      <c r="N74" s="313"/>
      <c r="O74" s="313"/>
      <c r="P74" s="313"/>
      <c r="Q74" s="314"/>
    </row>
    <row r="75" spans="1:17">
      <c r="A75" s="299"/>
    </row>
    <row r="76" spans="1:17" s="137" customFormat="1" ht="15" customHeight="1">
      <c r="A76" s="299"/>
      <c r="B76" s="280" t="s">
        <v>110</v>
      </c>
      <c r="C76" s="214" t="s">
        <v>109</v>
      </c>
      <c r="D76" s="318" t="s">
        <v>106</v>
      </c>
      <c r="E76" s="319"/>
      <c r="F76" s="319"/>
      <c r="G76" s="319"/>
      <c r="H76" s="319"/>
      <c r="I76" s="319"/>
      <c r="J76" s="320"/>
      <c r="K76" s="72" t="s">
        <v>3</v>
      </c>
      <c r="M76" s="74" t="s">
        <v>25</v>
      </c>
      <c r="N76" s="74"/>
      <c r="O76" s="74"/>
      <c r="P76" s="74"/>
      <c r="Q76" s="74"/>
    </row>
    <row r="77" spans="1:17">
      <c r="A77" s="299"/>
      <c r="B77" s="281"/>
      <c r="C77" s="215"/>
      <c r="D77" s="245" t="s">
        <v>4</v>
      </c>
      <c r="E77" s="246"/>
      <c r="F77" s="246"/>
      <c r="G77" s="246"/>
      <c r="H77" s="246"/>
      <c r="I77" s="246"/>
      <c r="J77" s="247"/>
      <c r="K77" s="129"/>
      <c r="M77" s="300"/>
      <c r="N77" s="300"/>
      <c r="O77" s="300"/>
      <c r="P77" s="300"/>
      <c r="Q77" s="300"/>
    </row>
    <row r="78" spans="1:17" ht="14.25" customHeight="1">
      <c r="A78" s="299"/>
      <c r="B78" s="281"/>
      <c r="C78" s="215"/>
      <c r="D78" s="257" t="s">
        <v>107</v>
      </c>
      <c r="E78" s="258"/>
      <c r="F78" s="258"/>
      <c r="G78" s="258"/>
      <c r="H78" s="258"/>
      <c r="I78" s="258"/>
      <c r="J78" s="259"/>
      <c r="K78" s="67"/>
      <c r="M78" s="300"/>
      <c r="N78" s="300"/>
      <c r="O78" s="300"/>
      <c r="P78" s="300"/>
      <c r="Q78" s="300"/>
    </row>
    <row r="79" spans="1:17">
      <c r="A79" s="299"/>
      <c r="B79" s="281"/>
      <c r="C79" s="215"/>
      <c r="D79" s="257"/>
      <c r="E79" s="258"/>
      <c r="F79" s="258"/>
      <c r="G79" s="258"/>
      <c r="H79" s="258"/>
      <c r="I79" s="258"/>
      <c r="J79" s="259"/>
      <c r="K79" s="67"/>
      <c r="M79" s="300"/>
      <c r="N79" s="300"/>
      <c r="O79" s="300"/>
      <c r="P79" s="300"/>
      <c r="Q79" s="300"/>
    </row>
    <row r="80" spans="1:17">
      <c r="A80" s="299"/>
      <c r="B80" s="282"/>
      <c r="C80" s="216"/>
      <c r="D80" s="254" t="s">
        <v>108</v>
      </c>
      <c r="E80" s="255"/>
      <c r="F80" s="255"/>
      <c r="G80" s="255"/>
      <c r="H80" s="255"/>
      <c r="I80" s="255"/>
      <c r="J80" s="256"/>
      <c r="K80" s="69"/>
      <c r="M80" s="300"/>
      <c r="N80" s="300"/>
      <c r="O80" s="300"/>
      <c r="P80" s="300"/>
      <c r="Q80" s="300"/>
    </row>
    <row r="82" spans="1:17" ht="15" customHeight="1">
      <c r="A82" s="208" t="s">
        <v>13</v>
      </c>
      <c r="B82" s="211" t="s">
        <v>58</v>
      </c>
      <c r="C82" s="214" t="s">
        <v>111</v>
      </c>
      <c r="D82" s="217" t="s">
        <v>14</v>
      </c>
      <c r="E82" s="218"/>
      <c r="F82" s="218"/>
      <c r="G82" s="218"/>
      <c r="H82" s="218"/>
      <c r="I82" s="218"/>
      <c r="J82" s="219"/>
      <c r="K82" s="73" t="s">
        <v>29</v>
      </c>
      <c r="M82" s="74" t="s">
        <v>25</v>
      </c>
    </row>
    <row r="83" spans="1:17" ht="14.25" customHeight="1">
      <c r="A83" s="209"/>
      <c r="B83" s="212"/>
      <c r="C83" s="215"/>
      <c r="D83" s="220"/>
      <c r="E83" s="221"/>
      <c r="F83" s="221"/>
      <c r="G83" s="221"/>
      <c r="H83" s="221"/>
      <c r="I83" s="221"/>
      <c r="J83" s="222"/>
      <c r="K83" s="129"/>
      <c r="M83" s="193"/>
      <c r="N83" s="194"/>
      <c r="O83" s="194"/>
      <c r="P83" s="194"/>
      <c r="Q83" s="195"/>
    </row>
    <row r="84" spans="1:17" ht="14.25" customHeight="1">
      <c r="A84" s="209"/>
      <c r="B84" s="212"/>
      <c r="C84" s="215"/>
      <c r="D84" s="202"/>
      <c r="E84" s="203"/>
      <c r="F84" s="203"/>
      <c r="G84" s="203"/>
      <c r="H84" s="203"/>
      <c r="I84" s="203"/>
      <c r="J84" s="204"/>
      <c r="K84" s="67"/>
      <c r="M84" s="196"/>
      <c r="N84" s="197"/>
      <c r="O84" s="197"/>
      <c r="P84" s="197"/>
      <c r="Q84" s="198"/>
    </row>
    <row r="85" spans="1:17" ht="14.25" customHeight="1">
      <c r="A85" s="209"/>
      <c r="B85" s="212"/>
      <c r="C85" s="215"/>
      <c r="D85" s="202"/>
      <c r="E85" s="203"/>
      <c r="F85" s="203"/>
      <c r="G85" s="203"/>
      <c r="H85" s="203"/>
      <c r="I85" s="203"/>
      <c r="J85" s="204"/>
      <c r="K85" s="67"/>
      <c r="M85" s="196"/>
      <c r="N85" s="197"/>
      <c r="O85" s="197"/>
      <c r="P85" s="197"/>
      <c r="Q85" s="198"/>
    </row>
    <row r="86" spans="1:17" ht="14.25" customHeight="1">
      <c r="A86" s="209"/>
      <c r="B86" s="212"/>
      <c r="C86" s="215"/>
      <c r="D86" s="202"/>
      <c r="E86" s="203"/>
      <c r="F86" s="203"/>
      <c r="G86" s="203"/>
      <c r="H86" s="203"/>
      <c r="I86" s="203"/>
      <c r="J86" s="204"/>
      <c r="K86" s="67"/>
      <c r="M86" s="196"/>
      <c r="N86" s="197"/>
      <c r="O86" s="197"/>
      <c r="P86" s="197"/>
      <c r="Q86" s="198"/>
    </row>
    <row r="87" spans="1:17" ht="15">
      <c r="A87" s="210"/>
      <c r="B87" s="213"/>
      <c r="C87" s="216"/>
      <c r="D87" s="205"/>
      <c r="E87" s="206"/>
      <c r="F87" s="206"/>
      <c r="G87" s="206"/>
      <c r="H87" s="206"/>
      <c r="I87" s="206"/>
      <c r="J87" s="207"/>
      <c r="K87" s="69"/>
      <c r="M87" s="199"/>
      <c r="N87" s="200"/>
      <c r="O87" s="200"/>
      <c r="P87" s="200"/>
      <c r="Q87" s="201"/>
    </row>
    <row r="88" spans="1:17">
      <c r="C88" s="138"/>
      <c r="D88" s="136"/>
      <c r="E88" s="136"/>
      <c r="F88" s="136"/>
      <c r="G88" s="136"/>
      <c r="H88" s="136"/>
      <c r="I88" s="136"/>
      <c r="J88" s="136"/>
      <c r="K88" s="166"/>
    </row>
    <row r="95" spans="1:17" ht="15">
      <c r="B95" s="137"/>
    </row>
  </sheetData>
  <sheetProtection password="CA57" sheet="1" objects="1" scenarios="1"/>
  <mergeCells count="95">
    <mergeCell ref="M16:Q19"/>
    <mergeCell ref="C33:C37"/>
    <mergeCell ref="B57:B59"/>
    <mergeCell ref="C57:C59"/>
    <mergeCell ref="M58:Q59"/>
    <mergeCell ref="B33:B37"/>
    <mergeCell ref="B46:B55"/>
    <mergeCell ref="M22:Q23"/>
    <mergeCell ref="B39:B44"/>
    <mergeCell ref="D43:J43"/>
    <mergeCell ref="D44:J44"/>
    <mergeCell ref="D46:J47"/>
    <mergeCell ref="D49:J50"/>
    <mergeCell ref="D51:J52"/>
    <mergeCell ref="D53:J55"/>
    <mergeCell ref="B21:B23"/>
    <mergeCell ref="A15:A19"/>
    <mergeCell ref="C15:C19"/>
    <mergeCell ref="D16:J16"/>
    <mergeCell ref="B15:B19"/>
    <mergeCell ref="D18:J18"/>
    <mergeCell ref="D19:J19"/>
    <mergeCell ref="D15:J15"/>
    <mergeCell ref="D17:J17"/>
    <mergeCell ref="A70:A80"/>
    <mergeCell ref="M77:Q80"/>
    <mergeCell ref="C46:C55"/>
    <mergeCell ref="D48:J48"/>
    <mergeCell ref="A33:A55"/>
    <mergeCell ref="M71:Q74"/>
    <mergeCell ref="B70:B74"/>
    <mergeCell ref="C70:C74"/>
    <mergeCell ref="D72:J72"/>
    <mergeCell ref="D74:J74"/>
    <mergeCell ref="D70:J71"/>
    <mergeCell ref="D77:J77"/>
    <mergeCell ref="B76:B80"/>
    <mergeCell ref="C76:C80"/>
    <mergeCell ref="D76:J76"/>
    <mergeCell ref="C39:C44"/>
    <mergeCell ref="C21:C23"/>
    <mergeCell ref="D21:J21"/>
    <mergeCell ref="D22:J22"/>
    <mergeCell ref="D23:J23"/>
    <mergeCell ref="A57:A68"/>
    <mergeCell ref="B61:B68"/>
    <mergeCell ref="C61:C68"/>
    <mergeCell ref="D61:J62"/>
    <mergeCell ref="A21:A31"/>
    <mergeCell ref="D28:J30"/>
    <mergeCell ref="B25:B31"/>
    <mergeCell ref="C25:C31"/>
    <mergeCell ref="D27:J27"/>
    <mergeCell ref="D58:J58"/>
    <mergeCell ref="D59:J59"/>
    <mergeCell ref="D57:J57"/>
    <mergeCell ref="M62:Q68"/>
    <mergeCell ref="M83:Q87"/>
    <mergeCell ref="D84:J84"/>
    <mergeCell ref="D85:J85"/>
    <mergeCell ref="D86:J86"/>
    <mergeCell ref="D87:J87"/>
    <mergeCell ref="D80:J80"/>
    <mergeCell ref="D64:J65"/>
    <mergeCell ref="D66:J68"/>
    <mergeCell ref="D63:J63"/>
    <mergeCell ref="D73:J73"/>
    <mergeCell ref="D78:J79"/>
    <mergeCell ref="A82:A87"/>
    <mergeCell ref="B82:B87"/>
    <mergeCell ref="C82:C87"/>
    <mergeCell ref="D82:J82"/>
    <mergeCell ref="D83:J83"/>
    <mergeCell ref="M26:Q31"/>
    <mergeCell ref="M34:Q37"/>
    <mergeCell ref="M40:Q44"/>
    <mergeCell ref="M47:Q55"/>
    <mergeCell ref="D33:J34"/>
    <mergeCell ref="D36:J36"/>
    <mergeCell ref="D37:J37"/>
    <mergeCell ref="D31:J31"/>
    <mergeCell ref="D25:J26"/>
    <mergeCell ref="D35:J35"/>
    <mergeCell ref="D42:J42"/>
    <mergeCell ref="D39:J41"/>
    <mergeCell ref="A8:A13"/>
    <mergeCell ref="B8:B13"/>
    <mergeCell ref="C8:C13"/>
    <mergeCell ref="D8:J8"/>
    <mergeCell ref="D9:J9"/>
    <mergeCell ref="M9:Q13"/>
    <mergeCell ref="D10:J10"/>
    <mergeCell ref="D11:J11"/>
    <mergeCell ref="D12:J12"/>
    <mergeCell ref="D13:J13"/>
  </mergeCells>
  <dataValidations count="6">
    <dataValidation type="list" showInputMessage="1" showErrorMessage="1" error="Please enter &quot;Yes&quot; or 'No&quot;" sqref="K16 K9 K83">
      <formula1>$AA$15:$AA$16</formula1>
    </dataValidation>
    <dataValidation type="list" showInputMessage="1" showErrorMessage="1" error="Enter 0, 1, 2 or 3" sqref="K48">
      <formula1>$AA$17:$AA$20</formula1>
    </dataValidation>
    <dataValidation type="list" showInputMessage="1" showErrorMessage="1" error="Enter 0, 1 or 2" sqref="K58">
      <formula1>$AA$17:$AA$18</formula1>
    </dataValidation>
    <dataValidation type="list" showInputMessage="1" showErrorMessage="1" error="Please enter &quot;Yes&quot; or 'No&quot;" sqref="K77">
      <formula1>$AA$17:$AA$19</formula1>
    </dataValidation>
    <dataValidation type="list" operator="greaterThanOrEqual" showInputMessage="1" showErrorMessage="1" error="Please enter a number" sqref="K22">
      <formula1>AA17:AA18</formula1>
    </dataValidation>
    <dataValidation type="list" operator="greaterThanOrEqual" showInputMessage="1" showErrorMessage="1" error="Please enter a number" sqref="K27 K72 K63 K42 K35">
      <formula1>$AA$17:$AA$19</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24"/>
  <sheetViews>
    <sheetView showGridLines="0" zoomScaleNormal="100" workbookViewId="0">
      <selection activeCell="E14" sqref="E14:F14"/>
    </sheetView>
  </sheetViews>
  <sheetFormatPr defaultRowHeight="14.25"/>
  <cols>
    <col min="1" max="1" width="2.25" customWidth="1"/>
    <col min="2" max="2" width="2.75" customWidth="1"/>
    <col min="3" max="3" width="6.25" customWidth="1"/>
    <col min="4" max="4" width="29.25" customWidth="1"/>
    <col min="5" max="5" width="5.625" customWidth="1"/>
    <col min="6" max="6" width="22.125" customWidth="1"/>
    <col min="7" max="7" width="11.75" customWidth="1"/>
    <col min="8" max="8" width="11.625" customWidth="1"/>
    <col min="9" max="9" width="8.625" customWidth="1"/>
    <col min="10" max="10" width="3" customWidth="1"/>
    <col min="11" max="11" width="15" customWidth="1"/>
    <col min="12" max="12" width="15.5" customWidth="1"/>
    <col min="13" max="13" width="3.75" customWidth="1"/>
    <col min="14" max="14" width="11.5" customWidth="1"/>
    <col min="19" max="19" width="18.125" customWidth="1"/>
  </cols>
  <sheetData>
    <row r="1" spans="2:14">
      <c r="M1" s="133"/>
      <c r="N1" s="133"/>
    </row>
    <row r="2" spans="2:14">
      <c r="M2" s="133"/>
      <c r="N2" s="133"/>
    </row>
    <row r="3" spans="2:14" ht="26.25">
      <c r="C3" s="84" t="s">
        <v>55</v>
      </c>
      <c r="M3" s="133"/>
      <c r="N3" s="133"/>
    </row>
    <row r="4" spans="2:14">
      <c r="M4" s="133"/>
      <c r="N4" s="133"/>
    </row>
    <row r="5" spans="2:14" ht="15">
      <c r="C5" s="6"/>
      <c r="M5" s="133"/>
      <c r="N5" s="133"/>
    </row>
    <row r="6" spans="2:14" ht="15.75" thickBot="1">
      <c r="C6" s="6"/>
      <c r="M6" s="133"/>
      <c r="N6" s="133"/>
    </row>
    <row r="7" spans="2:14" ht="15.75" customHeight="1">
      <c r="B7" s="85"/>
      <c r="C7" s="86"/>
      <c r="D7" s="86"/>
      <c r="E7" s="86"/>
      <c r="F7" s="86"/>
      <c r="G7" s="86"/>
      <c r="H7" s="86"/>
      <c r="I7" s="87"/>
      <c r="K7" s="88"/>
      <c r="L7" s="89"/>
      <c r="M7" s="178"/>
      <c r="N7" s="133"/>
    </row>
    <row r="8" spans="2:14" ht="18.75">
      <c r="B8" s="90"/>
      <c r="C8" s="347" t="s">
        <v>35</v>
      </c>
      <c r="D8" s="347"/>
      <c r="E8" s="348" t="str">
        <f>IF(Cover!D14&lt;&gt;"",Cover!D14,"")</f>
        <v/>
      </c>
      <c r="F8" s="348"/>
      <c r="G8" s="348"/>
      <c r="H8" s="348"/>
      <c r="I8" s="349"/>
      <c r="K8" s="357" t="s">
        <v>36</v>
      </c>
      <c r="L8" s="363" t="str">
        <f>IF(AND(I19&gt;0,I20="Yes",I21="Yes",I22&gt;0,I23&gt;0),"Qualifying",IF(AND(I19&gt;0,I20="Yes"),"Contributing","Early"))</f>
        <v>Early</v>
      </c>
      <c r="M8" s="178"/>
      <c r="N8" s="133"/>
    </row>
    <row r="9" spans="2:14" ht="18.75">
      <c r="B9" s="90"/>
      <c r="C9" s="347" t="s">
        <v>37</v>
      </c>
      <c r="D9" s="347"/>
      <c r="E9" s="348" t="str">
        <f>IF(Cover!D16&lt;&gt;"",Cover!D16,"")</f>
        <v/>
      </c>
      <c r="F9" s="348"/>
      <c r="G9" s="348"/>
      <c r="H9" s="348"/>
      <c r="I9" s="349"/>
      <c r="K9" s="357"/>
      <c r="L9" s="363"/>
      <c r="M9" s="178"/>
      <c r="N9" s="133"/>
    </row>
    <row r="10" spans="2:14" ht="19.5" thickBot="1">
      <c r="B10" s="90"/>
      <c r="C10" s="347" t="s">
        <v>38</v>
      </c>
      <c r="D10" s="347"/>
      <c r="E10" s="348" t="str">
        <f>IF(Cover!D18&lt;&gt;"",Cover!D18,"")</f>
        <v/>
      </c>
      <c r="F10" s="348"/>
      <c r="G10" s="348"/>
      <c r="H10" s="348"/>
      <c r="I10" s="349"/>
      <c r="K10" s="91"/>
      <c r="L10" s="92"/>
      <c r="M10" s="178"/>
      <c r="N10" s="133"/>
    </row>
    <row r="11" spans="2:14" ht="19.5" thickBot="1">
      <c r="B11" s="90"/>
      <c r="C11" s="347" t="s">
        <v>39</v>
      </c>
      <c r="D11" s="347"/>
      <c r="E11" s="348" t="str">
        <f>IF(Cover!D20&lt;&gt;"",Cover!D20,"")</f>
        <v/>
      </c>
      <c r="F11" s="348"/>
      <c r="G11" s="348"/>
      <c r="H11" s="348"/>
      <c r="I11" s="349"/>
      <c r="K11" s="93"/>
      <c r="L11" s="94"/>
      <c r="M11" s="179"/>
      <c r="N11" s="133"/>
    </row>
    <row r="12" spans="2:14" ht="18.75">
      <c r="B12" s="90"/>
      <c r="C12" s="347" t="s">
        <v>40</v>
      </c>
      <c r="D12" s="347"/>
      <c r="E12" s="355" t="str">
        <f>REPLACE(Cover!C12,FIND("PROJECT THEME",UPPER(Cover!C12),1),20,"Scoring Sheet")</f>
        <v>Other--Species of Concern Scoring Sheet</v>
      </c>
      <c r="F12" s="355"/>
      <c r="G12" s="355"/>
      <c r="H12" s="355"/>
      <c r="I12" s="356"/>
      <c r="K12" s="95"/>
      <c r="L12" s="96"/>
      <c r="M12" s="178"/>
      <c r="N12" s="133"/>
    </row>
    <row r="13" spans="2:14" ht="18">
      <c r="B13" s="90"/>
      <c r="C13" s="97"/>
      <c r="D13" s="98"/>
      <c r="E13" s="99"/>
      <c r="F13" s="99"/>
      <c r="G13" s="99"/>
      <c r="H13" s="99"/>
      <c r="I13" s="100"/>
      <c r="K13" s="357" t="s">
        <v>41</v>
      </c>
      <c r="L13" s="101">
        <f>IF(L8="Early",0,SUM(E32:E41))</f>
        <v>0</v>
      </c>
      <c r="M13" s="178"/>
      <c r="N13" s="133"/>
    </row>
    <row r="14" spans="2:14" ht="18.75">
      <c r="B14" s="90"/>
      <c r="C14" s="347" t="s">
        <v>42</v>
      </c>
      <c r="D14" s="347"/>
      <c r="E14" s="358"/>
      <c r="F14" s="359"/>
      <c r="G14" s="99"/>
      <c r="H14" s="99"/>
      <c r="I14" s="100"/>
      <c r="K14" s="357"/>
      <c r="L14" s="102" t="s">
        <v>43</v>
      </c>
      <c r="M14" s="178"/>
      <c r="N14" s="133"/>
    </row>
    <row r="15" spans="2:14" ht="15.75" thickBot="1">
      <c r="B15" s="103"/>
      <c r="C15" s="104"/>
      <c r="D15" s="104"/>
      <c r="E15" s="104"/>
      <c r="F15" s="104"/>
      <c r="G15" s="104"/>
      <c r="H15" s="104"/>
      <c r="I15" s="105"/>
      <c r="K15" s="106"/>
      <c r="L15" s="107"/>
      <c r="M15" s="178"/>
      <c r="N15" s="133"/>
    </row>
    <row r="16" spans="2:14">
      <c r="M16" s="133"/>
      <c r="N16" s="133"/>
    </row>
    <row r="17" spans="2:14" ht="18">
      <c r="C17" s="80" t="s">
        <v>44</v>
      </c>
      <c r="M17" s="133"/>
      <c r="N17" s="133"/>
    </row>
    <row r="18" spans="2:14" ht="15">
      <c r="C18" s="81" t="s">
        <v>6</v>
      </c>
      <c r="D18" s="65"/>
      <c r="G18" s="134" t="s">
        <v>21</v>
      </c>
      <c r="H18" s="134" t="s">
        <v>45</v>
      </c>
      <c r="I18" s="134" t="s">
        <v>46</v>
      </c>
      <c r="M18" s="133"/>
      <c r="N18" s="133"/>
    </row>
    <row r="19" spans="2:14">
      <c r="B19" s="175">
        <v>1</v>
      </c>
      <c r="C19" s="108" t="s">
        <v>47</v>
      </c>
      <c r="D19" s="109"/>
      <c r="E19" s="109"/>
      <c r="F19" s="109"/>
      <c r="G19" s="110" t="s">
        <v>137</v>
      </c>
      <c r="H19" s="110" t="s">
        <v>26</v>
      </c>
      <c r="I19" s="111">
        <f>E43</f>
        <v>0</v>
      </c>
      <c r="M19" s="133"/>
      <c r="N19" s="133"/>
    </row>
    <row r="20" spans="2:14">
      <c r="B20" s="110">
        <v>2</v>
      </c>
      <c r="C20" s="112" t="s">
        <v>14</v>
      </c>
      <c r="D20" s="4"/>
      <c r="E20" s="4"/>
      <c r="F20" s="4"/>
      <c r="G20" s="113" t="s">
        <v>120</v>
      </c>
      <c r="H20" s="113" t="s">
        <v>26</v>
      </c>
      <c r="I20" s="114">
        <f>E42</f>
        <v>0</v>
      </c>
      <c r="M20" s="133"/>
      <c r="N20" s="133"/>
    </row>
    <row r="21" spans="2:14">
      <c r="B21" s="110">
        <v>3</v>
      </c>
      <c r="C21" s="360" t="s">
        <v>49</v>
      </c>
      <c r="D21" s="361"/>
      <c r="E21" s="361"/>
      <c r="F21" s="362"/>
      <c r="G21" s="110" t="s">
        <v>113</v>
      </c>
      <c r="H21" s="110" t="s">
        <v>26</v>
      </c>
      <c r="I21" s="111">
        <f>E32</f>
        <v>0</v>
      </c>
      <c r="M21" s="133"/>
      <c r="N21" s="133"/>
    </row>
    <row r="22" spans="2:14">
      <c r="B22" s="176">
        <v>4</v>
      </c>
      <c r="C22" s="350" t="s">
        <v>50</v>
      </c>
      <c r="D22" s="351"/>
      <c r="E22" s="351"/>
      <c r="F22" s="351"/>
      <c r="G22" s="115" t="s">
        <v>115</v>
      </c>
      <c r="H22" s="115" t="s">
        <v>48</v>
      </c>
      <c r="I22" s="116">
        <f>E35</f>
        <v>0</v>
      </c>
      <c r="M22" s="133"/>
      <c r="N22" s="133"/>
    </row>
    <row r="23" spans="2:14">
      <c r="B23" s="110">
        <v>5</v>
      </c>
      <c r="C23" s="108" t="s">
        <v>134</v>
      </c>
      <c r="D23" s="109"/>
      <c r="E23" s="109"/>
      <c r="F23" s="177"/>
      <c r="G23" s="110" t="s">
        <v>118</v>
      </c>
      <c r="H23" s="110" t="s">
        <v>48</v>
      </c>
      <c r="I23" s="111">
        <f>E38</f>
        <v>0</v>
      </c>
      <c r="M23" s="133"/>
      <c r="N23" s="133"/>
    </row>
    <row r="24" spans="2:14">
      <c r="G24" s="117"/>
      <c r="H24" s="117"/>
      <c r="I24" s="118"/>
      <c r="M24" s="133"/>
      <c r="N24" s="133"/>
    </row>
    <row r="25" spans="2:14">
      <c r="M25" s="133"/>
      <c r="N25" s="133"/>
    </row>
    <row r="26" spans="2:14" ht="4.5" customHeight="1">
      <c r="M26" s="133"/>
      <c r="N26" s="133"/>
    </row>
    <row r="27" spans="2:14" ht="15">
      <c r="H27" s="6"/>
      <c r="M27" s="133"/>
      <c r="N27" s="133"/>
    </row>
    <row r="28" spans="2:14">
      <c r="L28" s="122"/>
      <c r="M28" s="133"/>
      <c r="N28" s="133"/>
    </row>
    <row r="29" spans="2:14" ht="20.25">
      <c r="C29" s="119" t="s">
        <v>51</v>
      </c>
      <c r="D29" s="2"/>
      <c r="E29" s="120"/>
      <c r="F29" s="120"/>
      <c r="M29" s="133"/>
      <c r="N29" s="133"/>
    </row>
    <row r="30" spans="2:14" s="133" customFormat="1">
      <c r="C30"/>
      <c r="D30"/>
      <c r="E30"/>
      <c r="F30"/>
    </row>
    <row r="31" spans="2:14" ht="15">
      <c r="C31" s="1" t="s">
        <v>52</v>
      </c>
      <c r="D31" s="1" t="s">
        <v>2</v>
      </c>
      <c r="E31" s="121" t="s">
        <v>3</v>
      </c>
      <c r="F31" s="121" t="s">
        <v>11</v>
      </c>
      <c r="M31" s="133"/>
      <c r="N31" s="133"/>
    </row>
    <row r="32" spans="2:14">
      <c r="C32" s="123" t="s">
        <v>113</v>
      </c>
      <c r="D32" s="123" t="str">
        <f>Calculations!C10</f>
        <v>Stated conservation education objective</v>
      </c>
      <c r="E32" s="124">
        <f>Scoring!K16</f>
        <v>0</v>
      </c>
      <c r="F32" s="124" t="s">
        <v>53</v>
      </c>
      <c r="M32" s="133"/>
      <c r="N32" s="133"/>
    </row>
    <row r="33" spans="3:16" s="133" customFormat="1">
      <c r="C33" s="167" t="s">
        <v>114</v>
      </c>
      <c r="D33" s="167" t="str">
        <f>Calculations!D13</f>
        <v>Species identified</v>
      </c>
      <c r="E33" s="167">
        <f>Calculations!K13</f>
        <v>0</v>
      </c>
      <c r="F33" s="167">
        <f>Calculations!F13</f>
        <v>6</v>
      </c>
    </row>
    <row r="34" spans="3:16" s="133" customFormat="1">
      <c r="C34" s="167" t="s">
        <v>123</v>
      </c>
      <c r="D34" s="167" t="str">
        <f>Calculations!D15</f>
        <v>Methods for confirmation</v>
      </c>
      <c r="E34" s="167">
        <f>Calculations!K15</f>
        <v>0</v>
      </c>
      <c r="F34" s="167">
        <f>Calculations!F15</f>
        <v>13.999999999999998</v>
      </c>
      <c r="M34" s="187"/>
      <c r="N34" s="187"/>
      <c r="O34" s="187"/>
      <c r="P34" s="187"/>
    </row>
    <row r="35" spans="3:16" s="133" customFormat="1">
      <c r="C35" s="125" t="s">
        <v>115</v>
      </c>
      <c r="D35" s="125" t="str">
        <f>Calculations!D20</f>
        <v>Threat reduction</v>
      </c>
      <c r="E35" s="125">
        <f>Calculations!K20</f>
        <v>0</v>
      </c>
      <c r="F35" s="125">
        <f>Calculations!F20</f>
        <v>12</v>
      </c>
      <c r="M35" s="187"/>
      <c r="N35" s="187" t="s">
        <v>146</v>
      </c>
      <c r="O35" s="187"/>
      <c r="P35" s="187"/>
    </row>
    <row r="36" spans="3:16">
      <c r="C36" s="125" t="s">
        <v>116</v>
      </c>
      <c r="D36" s="125" t="str">
        <f>Calculations!D23</f>
        <v>Voluntary agreement</v>
      </c>
      <c r="E36" s="125">
        <f>Calculations!K23</f>
        <v>0</v>
      </c>
      <c r="F36" s="125">
        <f>Calculations!F23</f>
        <v>13.999999999999998</v>
      </c>
      <c r="M36" s="187"/>
      <c r="N36" s="187"/>
      <c r="O36" s="187"/>
      <c r="P36" s="187"/>
    </row>
    <row r="37" spans="3:16">
      <c r="C37" s="125" t="s">
        <v>117</v>
      </c>
      <c r="D37" s="125" t="str">
        <f>Calculations!D26</f>
        <v>Long term protection</v>
      </c>
      <c r="E37" s="125">
        <f>Calculations!K26</f>
        <v>0</v>
      </c>
      <c r="F37" s="125">
        <f>Calculations!F26</f>
        <v>13.999999999999998</v>
      </c>
      <c r="M37" s="187" t="s">
        <v>147</v>
      </c>
      <c r="N37" s="187"/>
      <c r="O37" s="187"/>
      <c r="P37" s="187"/>
    </row>
    <row r="38" spans="3:16" s="133" customFormat="1">
      <c r="C38" s="153" t="s">
        <v>118</v>
      </c>
      <c r="D38" s="153" t="str">
        <f>Calculations!D31</f>
        <v>Monitoring data collected</v>
      </c>
      <c r="E38" s="153">
        <f>Calculations!K31</f>
        <v>0</v>
      </c>
      <c r="F38" s="153">
        <f>Calculations!F31</f>
        <v>15</v>
      </c>
      <c r="M38" s="187"/>
      <c r="N38" s="187"/>
      <c r="O38" s="187"/>
      <c r="P38" s="187"/>
    </row>
    <row r="39" spans="3:16" s="133" customFormat="1">
      <c r="C39" s="153" t="s">
        <v>119</v>
      </c>
      <c r="D39" s="153" t="str">
        <f>Calculations!D33</f>
        <v>Monitoring or research contribution</v>
      </c>
      <c r="E39" s="153">
        <f>Calculations!K33</f>
        <v>0</v>
      </c>
      <c r="F39" s="153">
        <f>Calculations!F33</f>
        <v>15</v>
      </c>
      <c r="M39" s="187"/>
      <c r="N39" s="187"/>
      <c r="O39" s="187"/>
      <c r="P39" s="187"/>
    </row>
    <row r="40" spans="3:16" s="133" customFormat="1">
      <c r="C40" s="169" t="s">
        <v>130</v>
      </c>
      <c r="D40" s="169" t="str">
        <f>Calculations!D37</f>
        <v>Corporate level commitment</v>
      </c>
      <c r="E40" s="169">
        <f>Calculations!K37</f>
        <v>0</v>
      </c>
      <c r="F40" s="169">
        <f>Calculations!F37</f>
        <v>2.0000000000000004</v>
      </c>
      <c r="M40" s="187" t="s">
        <v>148</v>
      </c>
      <c r="N40" s="188">
        <f>Calculations!K15*Calculations!O15+Calculations!K20*Calculations!O20+Calculations!K23*Calculations!O23+Calculations!K26*Calculations!O26+Calculations!K31*Calculations!O31+Calculations!K33*Calculations!O33+Calculations!K37*Calculations!O37</f>
        <v>0</v>
      </c>
      <c r="O40" s="187"/>
      <c r="P40" s="187"/>
    </row>
    <row r="41" spans="3:16" s="133" customFormat="1">
      <c r="C41" s="169" t="s">
        <v>131</v>
      </c>
      <c r="D41" s="169" t="str">
        <f>Calculations!D40</f>
        <v>Alignment species recovery</v>
      </c>
      <c r="E41" s="169">
        <f>Calculations!K40</f>
        <v>0</v>
      </c>
      <c r="F41" s="170">
        <f>Calculations!F40</f>
        <v>8.0000000000000018</v>
      </c>
      <c r="M41" s="187"/>
      <c r="N41" s="187"/>
      <c r="O41" s="187"/>
      <c r="P41" s="187"/>
    </row>
    <row r="42" spans="3:16" s="133" customFormat="1">
      <c r="C42" s="123" t="s">
        <v>120</v>
      </c>
      <c r="D42" s="123" t="str">
        <f>Calculations!C43</f>
        <v>Exceeds regulatory requirements</v>
      </c>
      <c r="E42" s="124">
        <f>Scoring!K83</f>
        <v>0</v>
      </c>
      <c r="F42" s="124" t="s">
        <v>53</v>
      </c>
      <c r="M42" s="187"/>
      <c r="N42" s="187"/>
      <c r="O42" s="187"/>
      <c r="P42" s="187"/>
    </row>
    <row r="43" spans="3:16" s="133" customFormat="1">
      <c r="C43" s="125" t="s">
        <v>137</v>
      </c>
      <c r="D43" s="125" t="s">
        <v>177</v>
      </c>
      <c r="E43" s="174">
        <f>Scoring!K9</f>
        <v>0</v>
      </c>
      <c r="F43" s="174" t="s">
        <v>53</v>
      </c>
      <c r="M43" s="187" t="s">
        <v>149</v>
      </c>
      <c r="N43" s="187"/>
      <c r="O43" s="187"/>
      <c r="P43" s="187"/>
    </row>
    <row r="44" spans="3:16" s="133" customFormat="1">
      <c r="M44" s="187"/>
      <c r="N44" s="187"/>
      <c r="O44" s="187"/>
      <c r="P44" s="187"/>
    </row>
    <row r="45" spans="3:16" s="133" customFormat="1">
      <c r="M45" s="187"/>
      <c r="N45" s="187"/>
      <c r="O45" s="187"/>
      <c r="P45" s="187"/>
    </row>
    <row r="46" spans="3:16" s="133" customFormat="1"/>
    <row r="47" spans="3:16" s="133" customFormat="1"/>
    <row r="48" spans="3:16" s="133" customFormat="1"/>
    <row r="49" spans="3:14" s="133" customFormat="1"/>
    <row r="50" spans="3:14" s="133" customFormat="1"/>
    <row r="51" spans="3:14" ht="15.75" customHeight="1">
      <c r="C51" s="352" t="s">
        <v>175</v>
      </c>
      <c r="D51" s="353"/>
      <c r="E51" s="353"/>
      <c r="F51" s="353"/>
      <c r="G51" s="353"/>
      <c r="H51" s="353"/>
      <c r="I51" s="353"/>
      <c r="J51" s="353"/>
      <c r="K51" s="353"/>
      <c r="L51" s="354"/>
      <c r="M51" s="133"/>
      <c r="N51" s="133"/>
    </row>
    <row r="52" spans="3:14" ht="15" customHeight="1">
      <c r="M52" s="133"/>
      <c r="N52" s="133"/>
    </row>
    <row r="53" spans="3:14">
      <c r="D53" s="126"/>
      <c r="E53" s="127"/>
      <c r="F53" s="127"/>
      <c r="G53" s="127"/>
      <c r="H53" s="127"/>
      <c r="I53" s="3"/>
      <c r="J53" s="3"/>
      <c r="K53" s="3"/>
      <c r="M53" s="133"/>
      <c r="N53" s="133"/>
    </row>
    <row r="54" spans="3:14">
      <c r="D54" s="3"/>
      <c r="E54" s="3"/>
      <c r="F54" s="3"/>
      <c r="G54" s="3"/>
      <c r="H54" s="3"/>
      <c r="I54" s="3"/>
      <c r="J54" s="3"/>
      <c r="K54" s="3"/>
      <c r="M54" s="133"/>
      <c r="N54" s="133"/>
    </row>
    <row r="55" spans="3:14">
      <c r="D55" s="3"/>
      <c r="E55" s="3"/>
      <c r="F55" s="3"/>
      <c r="G55" s="3"/>
      <c r="H55" s="3"/>
      <c r="I55" s="3"/>
      <c r="J55" s="3"/>
      <c r="K55" s="3"/>
    </row>
    <row r="123" spans="3:3">
      <c r="C123" t="s">
        <v>26</v>
      </c>
    </row>
    <row r="124" spans="3:3">
      <c r="C124" t="s">
        <v>27</v>
      </c>
    </row>
  </sheetData>
  <sheetProtection password="CA57" sheet="1" objects="1" scenarios="1"/>
  <mergeCells count="18">
    <mergeCell ref="C8:D8"/>
    <mergeCell ref="E8:I8"/>
    <mergeCell ref="K8:K9"/>
    <mergeCell ref="L8:L9"/>
    <mergeCell ref="C9:D9"/>
    <mergeCell ref="E9:I9"/>
    <mergeCell ref="C10:D10"/>
    <mergeCell ref="E10:I10"/>
    <mergeCell ref="C11:D11"/>
    <mergeCell ref="C22:F22"/>
    <mergeCell ref="C51:L51"/>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showGridLines="0" zoomScale="85" zoomScaleNormal="85" workbookViewId="0">
      <selection activeCell="A53" sqref="A53"/>
    </sheetView>
  </sheetViews>
  <sheetFormatPr defaultColWidth="9" defaultRowHeight="14.25"/>
  <cols>
    <col min="1" max="1" width="2.25" style="5" customWidth="1"/>
    <col min="2" max="2" width="8.625" style="5" customWidth="1"/>
    <col min="3" max="3" width="12.875" style="5" customWidth="1"/>
    <col min="4" max="4" width="29.25" style="64"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c r="D1"/>
      <c r="E1"/>
      <c r="F1"/>
      <c r="G1"/>
      <c r="H1"/>
      <c r="I1"/>
      <c r="J1"/>
      <c r="K1"/>
      <c r="L1"/>
    </row>
    <row r="2" spans="1:18" ht="15">
      <c r="C2" s="6"/>
      <c r="D2"/>
      <c r="E2"/>
      <c r="F2"/>
      <c r="G2"/>
      <c r="H2"/>
      <c r="I2"/>
      <c r="J2"/>
      <c r="K2"/>
      <c r="L2"/>
    </row>
    <row r="3" spans="1:18" ht="27.75">
      <c r="B3" s="7" t="s">
        <v>16</v>
      </c>
      <c r="C3" s="6"/>
      <c r="D3"/>
      <c r="E3"/>
      <c r="F3"/>
      <c r="G3"/>
      <c r="H3"/>
      <c r="I3"/>
      <c r="J3"/>
      <c r="K3"/>
      <c r="L3"/>
    </row>
    <row r="4" spans="1:18" ht="15">
      <c r="C4" s="6"/>
      <c r="D4"/>
      <c r="E4"/>
      <c r="F4"/>
      <c r="G4"/>
      <c r="H4"/>
      <c r="I4"/>
      <c r="J4"/>
      <c r="K4"/>
      <c r="L4"/>
    </row>
    <row r="5" spans="1:18" ht="15">
      <c r="C5" s="6"/>
      <c r="D5"/>
      <c r="E5"/>
      <c r="F5"/>
      <c r="G5"/>
      <c r="H5"/>
      <c r="I5"/>
      <c r="J5"/>
      <c r="K5"/>
      <c r="L5"/>
    </row>
    <row r="6" spans="1:18">
      <c r="C6"/>
      <c r="D6"/>
      <c r="E6"/>
      <c r="F6"/>
      <c r="G6"/>
      <c r="H6"/>
      <c r="I6"/>
      <c r="J6"/>
      <c r="K6"/>
      <c r="L6"/>
    </row>
    <row r="7" spans="1:18" ht="37.5" customHeight="1">
      <c r="B7" s="364" t="s">
        <v>16</v>
      </c>
      <c r="C7" s="364"/>
      <c r="D7" s="364"/>
      <c r="E7" s="364"/>
      <c r="F7" s="364"/>
      <c r="G7" s="364"/>
      <c r="H7" s="364"/>
      <c r="I7" s="364"/>
      <c r="J7" s="364"/>
      <c r="K7" s="364"/>
      <c r="L7"/>
      <c r="M7" s="365" t="s">
        <v>17</v>
      </c>
      <c r="N7" s="366"/>
      <c r="O7" s="366"/>
      <c r="P7" s="366"/>
      <c r="Q7" s="366"/>
      <c r="R7" s="367"/>
    </row>
    <row r="8" spans="1:18" ht="39.75" customHeight="1">
      <c r="B8" s="368" t="s">
        <v>176</v>
      </c>
      <c r="C8" s="369"/>
      <c r="D8" s="369"/>
      <c r="E8" s="369"/>
      <c r="F8" s="369"/>
      <c r="G8" s="369"/>
      <c r="H8" s="369"/>
      <c r="I8" s="369"/>
      <c r="J8" s="369"/>
      <c r="K8" s="370"/>
      <c r="L8"/>
      <c r="M8" s="371" t="s">
        <v>18</v>
      </c>
      <c r="N8" s="372"/>
      <c r="O8" s="371" t="s">
        <v>19</v>
      </c>
      <c r="P8" s="373"/>
      <c r="Q8" s="371" t="s">
        <v>20</v>
      </c>
      <c r="R8" s="373"/>
    </row>
    <row r="9" spans="1:18" s="17" customFormat="1" ht="28.5" customHeight="1">
      <c r="A9" s="8"/>
      <c r="B9" s="9" t="s">
        <v>141</v>
      </c>
      <c r="C9" s="10" t="s">
        <v>21</v>
      </c>
      <c r="D9" s="11" t="s">
        <v>2</v>
      </c>
      <c r="E9" s="10" t="s">
        <v>22</v>
      </c>
      <c r="F9" s="10" t="s">
        <v>142</v>
      </c>
      <c r="G9" s="10" t="s">
        <v>143</v>
      </c>
      <c r="H9" s="10" t="s">
        <v>8</v>
      </c>
      <c r="I9" s="10" t="s">
        <v>7</v>
      </c>
      <c r="J9" s="10" t="s">
        <v>9</v>
      </c>
      <c r="K9" s="12" t="s">
        <v>10</v>
      </c>
      <c r="L9" s="13"/>
      <c r="M9" s="14" t="s">
        <v>23</v>
      </c>
      <c r="N9" s="15" t="s">
        <v>144</v>
      </c>
      <c r="O9" s="14" t="s">
        <v>23</v>
      </c>
      <c r="P9" s="15" t="s">
        <v>145</v>
      </c>
      <c r="Q9" s="14" t="s">
        <v>23</v>
      </c>
      <c r="R9" s="16" t="s">
        <v>144</v>
      </c>
    </row>
    <row r="10" spans="1:18" ht="15">
      <c r="B10" s="24" t="s">
        <v>113</v>
      </c>
      <c r="C10" s="25" t="s">
        <v>57</v>
      </c>
      <c r="D10" s="26"/>
      <c r="E10" s="25"/>
      <c r="F10" s="27"/>
      <c r="G10" s="28"/>
      <c r="H10" s="27"/>
      <c r="I10" s="27"/>
      <c r="J10" s="27"/>
      <c r="K10" s="29"/>
      <c r="L10" s="18"/>
      <c r="M10" s="30"/>
      <c r="N10" s="27"/>
      <c r="O10" s="27"/>
      <c r="P10" s="27"/>
      <c r="Q10" s="29"/>
      <c r="R10" s="31"/>
    </row>
    <row r="11" spans="1:18" ht="15">
      <c r="B11" s="32"/>
      <c r="C11" s="27" t="s">
        <v>113</v>
      </c>
      <c r="D11" s="33"/>
      <c r="E11" s="27"/>
      <c r="F11" s="34"/>
      <c r="G11" s="19">
        <f>Scoring!K16</f>
        <v>0</v>
      </c>
      <c r="H11" s="34"/>
      <c r="I11" s="34"/>
      <c r="J11" s="34"/>
      <c r="K11" s="20">
        <f>G11</f>
        <v>0</v>
      </c>
      <c r="L11" s="18"/>
      <c r="M11" s="21"/>
      <c r="N11" s="22"/>
      <c r="O11" s="21"/>
      <c r="P11" s="22"/>
      <c r="Q11" s="23"/>
      <c r="R11" s="22"/>
    </row>
    <row r="12" spans="1:18" ht="15">
      <c r="B12" s="156">
        <v>76.099999999999994</v>
      </c>
      <c r="C12" s="157" t="s">
        <v>65</v>
      </c>
      <c r="D12" s="158"/>
      <c r="E12" s="159">
        <v>0.2</v>
      </c>
      <c r="F12" s="160"/>
      <c r="G12" s="160"/>
      <c r="H12" s="160"/>
      <c r="I12" s="160"/>
      <c r="J12" s="160"/>
      <c r="K12" s="161"/>
      <c r="L12" s="162"/>
      <c r="M12" s="163"/>
      <c r="N12" s="160"/>
      <c r="O12" s="160"/>
      <c r="P12" s="160"/>
      <c r="Q12" s="160"/>
      <c r="R12" s="161"/>
    </row>
    <row r="13" spans="1:18" ht="15">
      <c r="B13" s="163"/>
      <c r="C13" s="160" t="s">
        <v>114</v>
      </c>
      <c r="D13" s="164" t="s">
        <v>121</v>
      </c>
      <c r="E13" s="160">
        <v>0.3</v>
      </c>
      <c r="F13" s="34">
        <f>E13*E12*100</f>
        <v>6</v>
      </c>
      <c r="G13" s="19">
        <f>Scoring!K22</f>
        <v>0</v>
      </c>
      <c r="H13" s="34">
        <v>0</v>
      </c>
      <c r="I13" s="34">
        <v>0</v>
      </c>
      <c r="J13" s="34">
        <f>F13*H13</f>
        <v>0</v>
      </c>
      <c r="K13" s="132">
        <f>VLOOKUP(G13, I13:J14, 2)</f>
        <v>0</v>
      </c>
      <c r="L13" s="18"/>
      <c r="M13" s="21">
        <v>1</v>
      </c>
      <c r="N13" s="22">
        <f>M13*F13</f>
        <v>6</v>
      </c>
      <c r="O13" s="21"/>
      <c r="P13" s="22"/>
      <c r="Q13" s="21"/>
      <c r="R13" s="22"/>
    </row>
    <row r="14" spans="1:18">
      <c r="B14" s="163"/>
      <c r="C14" s="160"/>
      <c r="D14" s="164"/>
      <c r="E14" s="160"/>
      <c r="F14" s="34"/>
      <c r="G14" s="34"/>
      <c r="H14" s="34">
        <v>1</v>
      </c>
      <c r="I14" s="34">
        <v>1</v>
      </c>
      <c r="J14" s="34">
        <f>F13*H14</f>
        <v>6</v>
      </c>
      <c r="K14" s="132"/>
      <c r="L14" s="18"/>
      <c r="M14" s="21"/>
      <c r="N14" s="22"/>
      <c r="O14" s="21"/>
      <c r="P14" s="22"/>
      <c r="Q14" s="21"/>
      <c r="R14" s="22"/>
    </row>
    <row r="15" spans="1:18" ht="15">
      <c r="B15" s="163"/>
      <c r="C15" s="160" t="s">
        <v>123</v>
      </c>
      <c r="D15" s="164" t="s">
        <v>122</v>
      </c>
      <c r="E15" s="160">
        <v>0.7</v>
      </c>
      <c r="F15" s="34">
        <f>E15*E12*100</f>
        <v>13.999999999999998</v>
      </c>
      <c r="G15" s="19">
        <f>Scoring!K27</f>
        <v>0</v>
      </c>
      <c r="H15" s="34">
        <v>0</v>
      </c>
      <c r="I15" s="34">
        <v>0</v>
      </c>
      <c r="J15" s="34">
        <f>F15*H15</f>
        <v>0</v>
      </c>
      <c r="K15" s="132">
        <f>VLOOKUP(G15, I15:J18, 2)</f>
        <v>0</v>
      </c>
      <c r="L15" s="18"/>
      <c r="M15" s="21"/>
      <c r="N15" s="22"/>
      <c r="O15" s="21">
        <v>1</v>
      </c>
      <c r="P15" s="22">
        <f>O15*F15</f>
        <v>13.999999999999998</v>
      </c>
      <c r="Q15" s="21"/>
      <c r="R15" s="22"/>
    </row>
    <row r="16" spans="1:18">
      <c r="B16" s="163"/>
      <c r="C16" s="160"/>
      <c r="D16" s="164"/>
      <c r="E16" s="160"/>
      <c r="F16" s="34"/>
      <c r="G16" s="34"/>
      <c r="H16" s="131">
        <v>0.4</v>
      </c>
      <c r="I16" s="131">
        <v>1</v>
      </c>
      <c r="J16" s="34">
        <f>F15*H16</f>
        <v>5.6</v>
      </c>
      <c r="K16" s="132"/>
      <c r="L16" s="18"/>
      <c r="M16" s="21"/>
      <c r="N16" s="22"/>
      <c r="O16" s="21"/>
      <c r="P16" s="22"/>
      <c r="Q16" s="21"/>
      <c r="R16" s="22"/>
    </row>
    <row r="17" spans="2:20">
      <c r="B17" s="163"/>
      <c r="C17" s="160"/>
      <c r="D17" s="164"/>
      <c r="E17" s="160"/>
      <c r="F17" s="34"/>
      <c r="G17" s="34"/>
      <c r="H17" s="131">
        <v>0.7</v>
      </c>
      <c r="I17" s="131">
        <v>2</v>
      </c>
      <c r="J17" s="34">
        <f>F15*H17</f>
        <v>9.7999999999999989</v>
      </c>
      <c r="K17" s="132"/>
      <c r="L17" s="18"/>
      <c r="M17" s="21"/>
      <c r="N17" s="22"/>
      <c r="O17" s="21"/>
      <c r="P17" s="22"/>
      <c r="Q17" s="21"/>
      <c r="R17" s="22"/>
    </row>
    <row r="18" spans="2:20">
      <c r="B18" s="163"/>
      <c r="C18" s="160"/>
      <c r="D18" s="164"/>
      <c r="E18" s="160"/>
      <c r="F18" s="34"/>
      <c r="G18" s="34"/>
      <c r="H18" s="34">
        <v>1</v>
      </c>
      <c r="I18" s="34">
        <v>3</v>
      </c>
      <c r="J18" s="34">
        <f>F15*H18</f>
        <v>13.999999999999998</v>
      </c>
      <c r="K18" s="132"/>
      <c r="L18" s="18"/>
      <c r="M18" s="21"/>
      <c r="N18" s="22"/>
      <c r="O18" s="21"/>
      <c r="P18" s="22"/>
      <c r="Q18" s="21"/>
      <c r="R18" s="22"/>
    </row>
    <row r="19" spans="2:20" ht="15">
      <c r="B19" s="35">
        <v>76.2</v>
      </c>
      <c r="C19" s="36" t="s">
        <v>66</v>
      </c>
      <c r="D19" s="37"/>
      <c r="E19" s="38">
        <v>0.4</v>
      </c>
      <c r="F19" s="39"/>
      <c r="G19" s="39"/>
      <c r="H19" s="39"/>
      <c r="I19" s="39"/>
      <c r="J19" s="39"/>
      <c r="K19" s="40"/>
      <c r="L19" s="18"/>
      <c r="M19" s="41"/>
      <c r="N19" s="39"/>
      <c r="O19" s="39"/>
      <c r="P19" s="39"/>
      <c r="Q19" s="39"/>
      <c r="R19" s="40"/>
    </row>
    <row r="20" spans="2:20" ht="15">
      <c r="B20" s="41"/>
      <c r="C20" s="39" t="s">
        <v>115</v>
      </c>
      <c r="D20" s="42" t="s">
        <v>124</v>
      </c>
      <c r="E20" s="39">
        <v>0.3</v>
      </c>
      <c r="F20" s="34">
        <f>E20*E19*100</f>
        <v>12</v>
      </c>
      <c r="G20" s="19">
        <f>Scoring!K35</f>
        <v>0</v>
      </c>
      <c r="H20" s="34">
        <v>0</v>
      </c>
      <c r="I20" s="34">
        <v>0</v>
      </c>
      <c r="J20" s="34">
        <f>F20*H20</f>
        <v>0</v>
      </c>
      <c r="K20" s="20">
        <f>VLOOKUP(G20, I20:J22, 2)</f>
        <v>0</v>
      </c>
      <c r="L20" s="18"/>
      <c r="M20" s="21">
        <v>0.8</v>
      </c>
      <c r="N20" s="22">
        <f>M20*F20</f>
        <v>9.6000000000000014</v>
      </c>
      <c r="O20" s="21">
        <v>0.2</v>
      </c>
      <c r="P20" s="22">
        <f>O20*F20</f>
        <v>2.4000000000000004</v>
      </c>
      <c r="Q20" s="21"/>
      <c r="R20" s="22"/>
    </row>
    <row r="21" spans="2:20">
      <c r="B21" s="41"/>
      <c r="C21" s="39"/>
      <c r="D21" s="42"/>
      <c r="E21" s="39"/>
      <c r="F21" s="34"/>
      <c r="G21" s="34"/>
      <c r="H21" s="34">
        <v>0.3</v>
      </c>
      <c r="I21" s="34">
        <v>1</v>
      </c>
      <c r="J21" s="34">
        <f>F20*H21</f>
        <v>3.5999999999999996</v>
      </c>
      <c r="K21" s="132"/>
      <c r="L21" s="18"/>
      <c r="M21" s="21"/>
      <c r="N21" s="22"/>
      <c r="O21" s="21"/>
      <c r="P21" s="22"/>
      <c r="Q21" s="21"/>
      <c r="R21" s="22"/>
    </row>
    <row r="22" spans="2:20">
      <c r="B22" s="41"/>
      <c r="C22" s="39"/>
      <c r="D22" s="42"/>
      <c r="E22" s="39"/>
      <c r="F22" s="34"/>
      <c r="G22" s="34"/>
      <c r="H22" s="34">
        <v>1</v>
      </c>
      <c r="I22" s="34">
        <v>2</v>
      </c>
      <c r="J22" s="34">
        <f>F20*H22</f>
        <v>12</v>
      </c>
      <c r="K22" s="20"/>
      <c r="L22" s="18"/>
      <c r="M22" s="21"/>
      <c r="N22" s="22"/>
      <c r="O22" s="21"/>
      <c r="P22" s="22"/>
      <c r="Q22" s="21"/>
      <c r="R22" s="22"/>
    </row>
    <row r="23" spans="2:20" ht="15">
      <c r="B23" s="41"/>
      <c r="C23" s="39" t="s">
        <v>116</v>
      </c>
      <c r="D23" s="42" t="s">
        <v>125</v>
      </c>
      <c r="E23" s="39">
        <v>0.35</v>
      </c>
      <c r="F23" s="34">
        <f>E23*E19*100</f>
        <v>13.999999999999998</v>
      </c>
      <c r="G23" s="19">
        <f>Scoring!K42</f>
        <v>0</v>
      </c>
      <c r="H23" s="34">
        <v>0</v>
      </c>
      <c r="I23" s="43">
        <v>0</v>
      </c>
      <c r="J23" s="34">
        <f>F23*H23</f>
        <v>0</v>
      </c>
      <c r="K23" s="132">
        <f>VLOOKUP(G23, I23:J25, 2)</f>
        <v>0</v>
      </c>
      <c r="L23" s="18"/>
      <c r="M23" s="21"/>
      <c r="N23" s="22"/>
      <c r="O23" s="21">
        <v>1</v>
      </c>
      <c r="P23" s="22">
        <f>O23*F23</f>
        <v>13.999999999999998</v>
      </c>
      <c r="Q23" s="21"/>
      <c r="R23" s="22"/>
    </row>
    <row r="24" spans="2:20">
      <c r="B24" s="41"/>
      <c r="C24" s="39"/>
      <c r="D24" s="42"/>
      <c r="E24" s="39"/>
      <c r="F24" s="34"/>
      <c r="G24" s="34"/>
      <c r="H24" s="34">
        <v>0.3</v>
      </c>
      <c r="I24" s="34">
        <v>1</v>
      </c>
      <c r="J24" s="34">
        <f>F23*H24</f>
        <v>4.1999999999999993</v>
      </c>
      <c r="K24" s="132"/>
      <c r="L24" s="18"/>
      <c r="M24" s="21"/>
      <c r="N24" s="22"/>
      <c r="O24" s="21"/>
      <c r="P24" s="22"/>
      <c r="Q24" s="45"/>
      <c r="R24" s="22"/>
    </row>
    <row r="25" spans="2:20">
      <c r="B25" s="41"/>
      <c r="C25" s="39"/>
      <c r="D25" s="42"/>
      <c r="E25" s="39"/>
      <c r="F25" s="34"/>
      <c r="G25" s="34"/>
      <c r="H25" s="34">
        <v>1</v>
      </c>
      <c r="I25" s="43">
        <v>2</v>
      </c>
      <c r="J25" s="34">
        <f>F23*H25</f>
        <v>13.999999999999998</v>
      </c>
      <c r="K25" s="20"/>
      <c r="L25" s="18"/>
      <c r="M25" s="21"/>
      <c r="N25" s="22"/>
      <c r="O25" s="21"/>
      <c r="P25" s="22"/>
      <c r="Q25" s="23"/>
      <c r="R25" s="22"/>
    </row>
    <row r="26" spans="2:20" ht="15">
      <c r="B26" s="41"/>
      <c r="C26" s="39" t="s">
        <v>117</v>
      </c>
      <c r="D26" s="42" t="s">
        <v>126</v>
      </c>
      <c r="E26" s="39">
        <v>0.35</v>
      </c>
      <c r="F26" s="34">
        <f>E26*E19*100</f>
        <v>13.999999999999998</v>
      </c>
      <c r="G26" s="19">
        <f>Scoring!K48</f>
        <v>0</v>
      </c>
      <c r="H26" s="34">
        <v>0</v>
      </c>
      <c r="I26" s="131">
        <v>0</v>
      </c>
      <c r="J26" s="34">
        <f>F26*H26</f>
        <v>0</v>
      </c>
      <c r="K26" s="132">
        <f>VLOOKUP(G26,I26:J29, 2)</f>
        <v>0</v>
      </c>
      <c r="L26" s="18"/>
      <c r="M26" s="21">
        <v>0.5</v>
      </c>
      <c r="N26" s="22">
        <f>M26*F26</f>
        <v>6.9999999999999991</v>
      </c>
      <c r="O26" s="21">
        <v>0.5</v>
      </c>
      <c r="P26" s="22">
        <f>O26*F26</f>
        <v>6.9999999999999991</v>
      </c>
      <c r="Q26" s="21"/>
      <c r="R26" s="22"/>
    </row>
    <row r="27" spans="2:20" ht="15">
      <c r="B27" s="41"/>
      <c r="C27" s="39"/>
      <c r="D27" s="42"/>
      <c r="E27" s="39"/>
      <c r="F27" s="34"/>
      <c r="G27" s="19"/>
      <c r="H27" s="131">
        <v>0.2</v>
      </c>
      <c r="I27" s="131">
        <v>1</v>
      </c>
      <c r="J27" s="34">
        <f>F26*H27</f>
        <v>2.8</v>
      </c>
      <c r="K27" s="132"/>
      <c r="L27" s="18"/>
      <c r="M27" s="21"/>
      <c r="N27" s="22"/>
      <c r="O27" s="21"/>
      <c r="P27" s="22"/>
      <c r="Q27" s="45"/>
      <c r="R27" s="22"/>
    </row>
    <row r="28" spans="2:20">
      <c r="B28" s="41"/>
      <c r="C28" s="39"/>
      <c r="D28" s="42"/>
      <c r="E28" s="39"/>
      <c r="F28" s="34"/>
      <c r="G28" s="34"/>
      <c r="H28" s="131">
        <v>0.7</v>
      </c>
      <c r="I28" s="131">
        <v>2</v>
      </c>
      <c r="J28" s="34">
        <f>F26*H28</f>
        <v>9.7999999999999989</v>
      </c>
      <c r="K28" s="132"/>
      <c r="L28" s="18"/>
      <c r="M28" s="21"/>
      <c r="N28" s="22"/>
      <c r="O28" s="21"/>
      <c r="P28" s="22"/>
      <c r="Q28" s="23"/>
      <c r="R28" s="22"/>
    </row>
    <row r="29" spans="2:20">
      <c r="B29" s="41"/>
      <c r="C29" s="39"/>
      <c r="D29" s="42"/>
      <c r="E29" s="39"/>
      <c r="F29" s="34"/>
      <c r="G29" s="34"/>
      <c r="H29" s="34">
        <v>1</v>
      </c>
      <c r="I29" s="131">
        <v>3</v>
      </c>
      <c r="J29" s="34">
        <f>F26*H29</f>
        <v>13.999999999999998</v>
      </c>
      <c r="K29" s="132"/>
      <c r="L29" s="18"/>
      <c r="M29" s="21"/>
      <c r="N29" s="22"/>
      <c r="O29" s="21"/>
      <c r="P29" s="22"/>
      <c r="Q29" s="23"/>
      <c r="R29" s="22"/>
    </row>
    <row r="30" spans="2:20" ht="15">
      <c r="B30" s="143">
        <v>76.3</v>
      </c>
      <c r="C30" s="144" t="s">
        <v>67</v>
      </c>
      <c r="D30" s="145"/>
      <c r="E30" s="146">
        <v>0.3</v>
      </c>
      <c r="F30" s="146"/>
      <c r="G30" s="147"/>
      <c r="H30" s="147"/>
      <c r="I30" s="147"/>
      <c r="J30" s="147"/>
      <c r="K30" s="148"/>
      <c r="L30" s="149"/>
      <c r="M30" s="150"/>
      <c r="N30" s="147"/>
      <c r="O30" s="147"/>
      <c r="P30" s="147"/>
      <c r="Q30" s="147"/>
      <c r="R30" s="148"/>
    </row>
    <row r="31" spans="2:20" ht="15">
      <c r="B31" s="151"/>
      <c r="C31" s="147" t="s">
        <v>118</v>
      </c>
      <c r="D31" s="152" t="s">
        <v>127</v>
      </c>
      <c r="E31" s="147">
        <v>0.5</v>
      </c>
      <c r="F31" s="34">
        <f>E31*E30*100</f>
        <v>15</v>
      </c>
      <c r="G31" s="19">
        <f>Scoring!K58</f>
        <v>0</v>
      </c>
      <c r="H31" s="34">
        <v>0</v>
      </c>
      <c r="I31" s="131">
        <v>0</v>
      </c>
      <c r="J31" s="34">
        <f>F31*H31</f>
        <v>0</v>
      </c>
      <c r="K31" s="132">
        <f>VLOOKUP(G31,I31:J32, 2)</f>
        <v>0</v>
      </c>
      <c r="M31" s="21">
        <v>0.1</v>
      </c>
      <c r="N31" s="22">
        <f>M31*F31</f>
        <v>1.5</v>
      </c>
      <c r="O31" s="21">
        <v>0.9</v>
      </c>
      <c r="P31" s="22">
        <f>O31*F31</f>
        <v>13.5</v>
      </c>
      <c r="Q31" s="21"/>
      <c r="R31" s="22"/>
      <c r="T31" s="44"/>
    </row>
    <row r="32" spans="2:20">
      <c r="B32" s="151"/>
      <c r="C32" s="147"/>
      <c r="D32" s="152"/>
      <c r="E32" s="147"/>
      <c r="F32" s="34"/>
      <c r="G32" s="34"/>
      <c r="H32" s="34">
        <v>1</v>
      </c>
      <c r="I32" s="131">
        <v>1</v>
      </c>
      <c r="J32" s="34">
        <f>F31*H32</f>
        <v>15</v>
      </c>
      <c r="K32" s="132"/>
      <c r="M32" s="21"/>
      <c r="N32" s="22"/>
      <c r="O32" s="21"/>
      <c r="P32" s="22"/>
      <c r="Q32" s="23"/>
      <c r="R32" s="22"/>
    </row>
    <row r="33" spans="2:20" ht="15">
      <c r="B33" s="151"/>
      <c r="C33" s="147" t="s">
        <v>119</v>
      </c>
      <c r="D33" s="152" t="s">
        <v>128</v>
      </c>
      <c r="E33" s="147">
        <v>0.5</v>
      </c>
      <c r="F33" s="34">
        <f>E33*E30*100</f>
        <v>15</v>
      </c>
      <c r="G33" s="19">
        <f>Scoring!K63</f>
        <v>0</v>
      </c>
      <c r="H33" s="34">
        <v>0</v>
      </c>
      <c r="I33" s="131">
        <v>0</v>
      </c>
      <c r="J33" s="34">
        <f>F33*H33</f>
        <v>0</v>
      </c>
      <c r="K33" s="132">
        <f>VLOOKUP(G33,I33:J35, 2)</f>
        <v>0</v>
      </c>
      <c r="M33" s="21">
        <v>0.4</v>
      </c>
      <c r="N33" s="22">
        <f>M33*F33</f>
        <v>6</v>
      </c>
      <c r="O33" s="21">
        <v>0.2</v>
      </c>
      <c r="P33" s="22">
        <f>O33*F33</f>
        <v>3</v>
      </c>
      <c r="Q33" s="21">
        <v>0.4</v>
      </c>
      <c r="R33" s="22">
        <f>Q33*F33</f>
        <v>6</v>
      </c>
      <c r="T33" s="44"/>
    </row>
    <row r="34" spans="2:20">
      <c r="B34" s="151"/>
      <c r="C34" s="147"/>
      <c r="D34" s="152"/>
      <c r="E34" s="147"/>
      <c r="F34" s="34"/>
      <c r="G34" s="34"/>
      <c r="H34" s="131">
        <v>0.4</v>
      </c>
      <c r="I34" s="131">
        <v>1</v>
      </c>
      <c r="J34" s="34">
        <f>F33*H34</f>
        <v>6</v>
      </c>
      <c r="K34" s="132"/>
      <c r="M34" s="21"/>
      <c r="N34" s="22"/>
      <c r="O34" s="21"/>
      <c r="P34" s="22"/>
      <c r="Q34" s="45"/>
      <c r="R34" s="22"/>
      <c r="T34" s="44"/>
    </row>
    <row r="35" spans="2:20">
      <c r="B35" s="151"/>
      <c r="C35" s="147"/>
      <c r="D35" s="152"/>
      <c r="E35" s="147"/>
      <c r="F35" s="34"/>
      <c r="G35" s="34"/>
      <c r="H35" s="34">
        <v>1</v>
      </c>
      <c r="I35" s="131">
        <v>2</v>
      </c>
      <c r="J35" s="34">
        <f>F33*H35</f>
        <v>15</v>
      </c>
      <c r="K35" s="132"/>
      <c r="M35" s="21"/>
      <c r="N35" s="22"/>
      <c r="O35" s="21"/>
      <c r="P35" s="22"/>
      <c r="Q35" s="23"/>
      <c r="R35" s="22"/>
    </row>
    <row r="36" spans="2:20" ht="15">
      <c r="B36" s="46">
        <v>76.400000000000006</v>
      </c>
      <c r="C36" s="47" t="s">
        <v>0</v>
      </c>
      <c r="D36" s="48"/>
      <c r="E36" s="49">
        <v>0.1</v>
      </c>
      <c r="F36" s="49"/>
      <c r="G36" s="50"/>
      <c r="H36" s="50"/>
      <c r="I36" s="50"/>
      <c r="J36" s="50"/>
      <c r="K36" s="51"/>
      <c r="M36" s="52"/>
      <c r="N36" s="50"/>
      <c r="O36" s="50"/>
      <c r="P36" s="50"/>
      <c r="Q36" s="50"/>
      <c r="R36" s="51"/>
    </row>
    <row r="37" spans="2:20" ht="15">
      <c r="B37" s="53"/>
      <c r="C37" s="50" t="s">
        <v>130</v>
      </c>
      <c r="D37" s="48" t="s">
        <v>1</v>
      </c>
      <c r="E37" s="50">
        <v>0.2</v>
      </c>
      <c r="F37" s="34">
        <f>E37*E36*100</f>
        <v>2.0000000000000004</v>
      </c>
      <c r="G37" s="54">
        <f>Scoring!K72</f>
        <v>0</v>
      </c>
      <c r="H37" s="34">
        <v>0</v>
      </c>
      <c r="I37" s="34">
        <v>0</v>
      </c>
      <c r="J37" s="34">
        <f>F37*H37</f>
        <v>0</v>
      </c>
      <c r="K37" s="132">
        <f>VLOOKUP(G37,I37:J39,2)</f>
        <v>0</v>
      </c>
      <c r="M37" s="21"/>
      <c r="N37" s="22"/>
      <c r="O37" s="21">
        <v>1</v>
      </c>
      <c r="P37" s="22">
        <f>O37*F37</f>
        <v>2.0000000000000004</v>
      </c>
      <c r="Q37" s="45"/>
      <c r="R37" s="22"/>
    </row>
    <row r="38" spans="2:20">
      <c r="B38" s="53"/>
      <c r="C38" s="50"/>
      <c r="D38" s="48"/>
      <c r="E38" s="50"/>
      <c r="F38" s="34"/>
      <c r="G38" s="34"/>
      <c r="H38" s="131">
        <v>0.5</v>
      </c>
      <c r="I38" s="34">
        <v>1</v>
      </c>
      <c r="J38" s="34">
        <f>F37*H38</f>
        <v>1.0000000000000002</v>
      </c>
      <c r="K38" s="132"/>
      <c r="M38" s="21"/>
      <c r="N38" s="22"/>
      <c r="O38" s="21"/>
      <c r="P38" s="22"/>
      <c r="Q38" s="45"/>
      <c r="R38" s="22"/>
    </row>
    <row r="39" spans="2:20">
      <c r="B39" s="53"/>
      <c r="C39" s="50"/>
      <c r="D39" s="48"/>
      <c r="E39" s="50"/>
      <c r="F39" s="34"/>
      <c r="G39" s="34"/>
      <c r="H39" s="34">
        <v>1</v>
      </c>
      <c r="I39" s="34">
        <v>2</v>
      </c>
      <c r="J39" s="34">
        <f>F37*H39</f>
        <v>2.0000000000000004</v>
      </c>
      <c r="K39" s="8"/>
      <c r="M39" s="21"/>
      <c r="N39" s="22"/>
      <c r="O39" s="21"/>
      <c r="P39" s="22"/>
      <c r="Q39" s="45"/>
      <c r="R39" s="22"/>
    </row>
    <row r="40" spans="2:20" ht="15">
      <c r="B40" s="53"/>
      <c r="C40" s="50" t="s">
        <v>131</v>
      </c>
      <c r="D40" s="48" t="s">
        <v>129</v>
      </c>
      <c r="E40" s="50">
        <v>0.8</v>
      </c>
      <c r="F40" s="34">
        <f>E40*E36*100</f>
        <v>8.0000000000000018</v>
      </c>
      <c r="G40" s="54">
        <f>Scoring!K77</f>
        <v>0</v>
      </c>
      <c r="H40" s="34">
        <v>0</v>
      </c>
      <c r="I40" s="34">
        <v>0</v>
      </c>
      <c r="J40" s="34">
        <f>F40*H40</f>
        <v>0</v>
      </c>
      <c r="K40" s="20">
        <f>VLOOKUP(G40,I40:J42,2)</f>
        <v>0</v>
      </c>
      <c r="M40" s="21">
        <v>0.9</v>
      </c>
      <c r="N40" s="22">
        <f>M40*F40</f>
        <v>7.200000000000002</v>
      </c>
      <c r="O40" s="165">
        <v>0.1</v>
      </c>
      <c r="P40" s="22">
        <f>O40*F40</f>
        <v>0.80000000000000027</v>
      </c>
      <c r="Q40" s="45"/>
      <c r="R40" s="22"/>
    </row>
    <row r="41" spans="2:20">
      <c r="B41" s="53"/>
      <c r="C41" s="168"/>
      <c r="D41" s="48"/>
      <c r="E41" s="50"/>
      <c r="F41" s="34"/>
      <c r="G41" s="34"/>
      <c r="H41" s="34">
        <v>0.6</v>
      </c>
      <c r="I41" s="34">
        <v>1</v>
      </c>
      <c r="J41" s="34">
        <f>F40*H41</f>
        <v>4.8000000000000007</v>
      </c>
      <c r="K41" s="132"/>
      <c r="M41" s="21"/>
      <c r="N41" s="22"/>
      <c r="O41" s="21"/>
      <c r="P41" s="22"/>
      <c r="Q41" s="45"/>
      <c r="R41" s="22"/>
    </row>
    <row r="42" spans="2:20" ht="15" thickBot="1">
      <c r="B42" s="53"/>
      <c r="C42" s="50"/>
      <c r="D42" s="48"/>
      <c r="E42" s="50"/>
      <c r="F42" s="34"/>
      <c r="G42" s="34"/>
      <c r="H42" s="34">
        <v>1</v>
      </c>
      <c r="I42" s="34">
        <v>2</v>
      </c>
      <c r="J42" s="34">
        <f>F40*H42</f>
        <v>8.0000000000000018</v>
      </c>
      <c r="K42" s="8"/>
      <c r="M42" s="21"/>
      <c r="N42" s="55"/>
      <c r="O42" s="56"/>
      <c r="P42" s="55"/>
      <c r="Q42" s="45"/>
      <c r="R42" s="22"/>
    </row>
    <row r="43" spans="2:20" ht="15">
      <c r="B43" s="24" t="s">
        <v>120</v>
      </c>
      <c r="C43" s="25" t="s">
        <v>15</v>
      </c>
      <c r="D43" s="26"/>
      <c r="E43" s="25"/>
      <c r="F43" s="28"/>
      <c r="G43" s="27"/>
      <c r="H43" s="27"/>
      <c r="I43" s="27"/>
      <c r="J43" s="27"/>
      <c r="K43" s="29"/>
      <c r="M43" s="30"/>
      <c r="N43" s="27"/>
      <c r="O43" s="27"/>
      <c r="P43" s="27"/>
      <c r="Q43" s="27"/>
      <c r="R43" s="29"/>
    </row>
    <row r="44" spans="2:20" ht="15.75" thickBot="1">
      <c r="B44" s="32"/>
      <c r="C44" s="27" t="s">
        <v>120</v>
      </c>
      <c r="D44" s="33"/>
      <c r="E44" s="27"/>
      <c r="F44" s="34"/>
      <c r="G44" s="19">
        <f>Scoring!K83</f>
        <v>0</v>
      </c>
      <c r="H44" s="34"/>
      <c r="I44" s="34"/>
      <c r="J44" s="34"/>
      <c r="K44" s="132">
        <f>G44</f>
        <v>0</v>
      </c>
      <c r="M44" s="21"/>
      <c r="N44" s="22"/>
      <c r="O44" s="21"/>
      <c r="P44" s="22"/>
      <c r="Q44" s="45"/>
      <c r="R44" s="22"/>
    </row>
    <row r="45" spans="2:20" ht="15">
      <c r="B45" s="57" t="s">
        <v>5</v>
      </c>
      <c r="C45" s="58"/>
      <c r="D45" s="59"/>
      <c r="E45" s="60"/>
      <c r="F45" s="60"/>
      <c r="G45" s="60"/>
      <c r="H45" s="60"/>
      <c r="I45" s="60"/>
      <c r="J45" s="61"/>
      <c r="K45" s="62">
        <f>SUM(K10:K42)</f>
        <v>0</v>
      </c>
      <c r="M45" s="63"/>
      <c r="N45" s="62">
        <f>SUM(N10:N42)</f>
        <v>37.300000000000004</v>
      </c>
      <c r="O45" s="63"/>
      <c r="P45" s="62">
        <f>SUM(P10:P42)</f>
        <v>56.699999999999996</v>
      </c>
      <c r="Q45" s="63"/>
      <c r="R45" s="62">
        <f>SUM(R10:R42)</f>
        <v>6</v>
      </c>
    </row>
  </sheetData>
  <sheetProtection password="CA57"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2016-08-18T18:15:58Z</dcterms:modified>
</cp:coreProperties>
</file>