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620"/>
  </bookViews>
  <sheets>
    <sheet name="Cover" sheetId="6" r:id="rId1"/>
    <sheet name="Instructions" sheetId="8" r:id="rId2"/>
    <sheet name="Scoring" sheetId="1" r:id="rId3"/>
    <sheet name="Outcome" sheetId="7" r:id="rId4"/>
    <sheet name="Calculations" sheetId="5" r:id="rId5"/>
  </sheets>
  <calcPr calcId="145621"/>
</workbook>
</file>

<file path=xl/calcChain.xml><?xml version="1.0" encoding="utf-8"?>
<calcChain xmlns="http://schemas.openxmlformats.org/spreadsheetml/2006/main">
  <c r="C11" i="6" l="1"/>
  <c r="F38" i="7" l="1"/>
  <c r="F37" i="7"/>
  <c r="F41" i="7"/>
  <c r="E39" i="7"/>
  <c r="I20" i="7" s="1"/>
  <c r="D39" i="7"/>
  <c r="D41" i="7"/>
  <c r="D40" i="7"/>
  <c r="D38" i="7"/>
  <c r="D37" i="7"/>
  <c r="D33" i="7"/>
  <c r="F32" i="7"/>
  <c r="D32" i="7"/>
  <c r="N39" i="5" l="1"/>
  <c r="P39" i="5"/>
  <c r="R31" i="5"/>
  <c r="P31" i="5"/>
  <c r="P16" i="5"/>
  <c r="P13" i="5"/>
  <c r="J40" i="5"/>
  <c r="J18" i="5"/>
  <c r="G39" i="5"/>
  <c r="G37" i="5"/>
  <c r="G35" i="5"/>
  <c r="K35" i="5" s="1"/>
  <c r="G31" i="5"/>
  <c r="G28" i="5"/>
  <c r="G26" i="5"/>
  <c r="G22" i="5"/>
  <c r="G20" i="5"/>
  <c r="K20" i="5" s="1"/>
  <c r="G16" i="5"/>
  <c r="G13" i="5"/>
  <c r="K13" i="5" s="1"/>
  <c r="G11" i="5"/>
  <c r="F37" i="5"/>
  <c r="J38" i="5" s="1"/>
  <c r="F28" i="5"/>
  <c r="J29" i="5" s="1"/>
  <c r="F31" i="5"/>
  <c r="J33" i="5" s="1"/>
  <c r="F13" i="5"/>
  <c r="J14" i="5" s="1"/>
  <c r="E32" i="7" l="1"/>
  <c r="I22" i="7" s="1"/>
  <c r="J37" i="5"/>
  <c r="K37" i="5" s="1"/>
  <c r="E40" i="7" s="1"/>
  <c r="P37" i="5"/>
  <c r="J28" i="5"/>
  <c r="K28" i="5" s="1"/>
  <c r="E37" i="7" s="1"/>
  <c r="I23" i="7" s="1"/>
  <c r="J32" i="5"/>
  <c r="J31" i="5"/>
  <c r="K31" i="5" s="1"/>
  <c r="E38" i="7" s="1"/>
  <c r="P28" i="5"/>
  <c r="N13" i="5"/>
  <c r="J13" i="5"/>
  <c r="E31" i="7" l="1"/>
  <c r="I21" i="7" s="1"/>
  <c r="L8" i="7" s="1"/>
  <c r="D35" i="7"/>
  <c r="D34" i="7"/>
  <c r="F22" i="5"/>
  <c r="J24" i="5" s="1"/>
  <c r="F16" i="5"/>
  <c r="N16" i="5" s="1"/>
  <c r="F20" i="5"/>
  <c r="F34" i="7" s="1"/>
  <c r="F35" i="7" l="1"/>
  <c r="N20" i="5"/>
  <c r="N22" i="5"/>
  <c r="F33" i="7"/>
  <c r="J22" i="5"/>
  <c r="K22" i="5" s="1"/>
  <c r="E35" i="7" s="1"/>
  <c r="J23" i="5"/>
  <c r="P22" i="5"/>
  <c r="D36" i="7" l="1"/>
  <c r="D31" i="7" l="1"/>
  <c r="E12" i="7" l="1"/>
  <c r="E11" i="7"/>
  <c r="E10" i="7"/>
  <c r="E9" i="7"/>
  <c r="E8" i="7"/>
  <c r="F39" i="5" l="1"/>
  <c r="F40" i="7" s="1"/>
  <c r="F26" i="5"/>
  <c r="K11" i="5"/>
  <c r="J26" i="5" l="1"/>
  <c r="K26" i="5" s="1"/>
  <c r="E36" i="7" s="1"/>
  <c r="P26" i="5"/>
  <c r="J27" i="5"/>
  <c r="F36" i="7"/>
  <c r="J21" i="5"/>
  <c r="J17" i="5"/>
  <c r="J20" i="5"/>
  <c r="J39" i="5"/>
  <c r="K39" i="5" s="1"/>
  <c r="E41" i="7" s="1"/>
  <c r="J41" i="5"/>
  <c r="J19" i="5"/>
  <c r="J16" i="5"/>
  <c r="K16" i="5" s="1"/>
  <c r="E33" i="7" l="1"/>
  <c r="N40" i="7"/>
  <c r="E34" i="7"/>
  <c r="R42" i="5"/>
  <c r="N42" i="5"/>
  <c r="P42" i="5"/>
  <c r="L13" i="7" l="1"/>
  <c r="K42" i="5"/>
</calcChain>
</file>

<file path=xl/comments1.xml><?xml version="1.0" encoding="utf-8"?>
<comments xmlns="http://schemas.openxmlformats.org/spreadsheetml/2006/main">
  <authors>
    <author>Annette Bethke</author>
  </authors>
  <commentList>
    <comment ref="K7" authorId="0">
      <text>
        <r>
          <rPr>
            <sz val="11"/>
            <color indexed="81"/>
            <rFont val="Open Sans"/>
            <family val="2"/>
          </rPr>
          <t>Examples of conservation objectives for land conservation agreement projects are in the WHC Project Guidance documents (wildlifehc.org/pg).</t>
        </r>
        <r>
          <rPr>
            <sz val="9"/>
            <color indexed="81"/>
            <rFont val="Tahoma"/>
            <charset val="1"/>
          </rPr>
          <t xml:space="preserve">
</t>
        </r>
      </text>
    </comment>
    <comment ref="K31" authorId="0">
      <text>
        <r>
          <rPr>
            <sz val="11"/>
            <color indexed="81"/>
            <rFont val="Open Sans"/>
            <family val="2"/>
          </rPr>
          <t>If the agreement has no permanent protection (i.e. it can be stopped at anytime), enter a score of 0.</t>
        </r>
        <r>
          <rPr>
            <sz val="9"/>
            <color indexed="81"/>
            <rFont val="Tahoma"/>
            <family val="2"/>
          </rPr>
          <t xml:space="preserve">
</t>
        </r>
      </text>
    </comment>
    <comment ref="K36" authorId="0">
      <text>
        <r>
          <rPr>
            <sz val="11"/>
            <color indexed="81"/>
            <rFont val="Open Sans"/>
            <family val="2"/>
          </rPr>
          <t xml:space="preserve">A stewardship endowment is money set aside by the company (e.g. donation or trust fund) that will cover the cost of providing stewardship to the land placed under permanent protection.
If the project does not involve permanent protection, enter a score of 0.
</t>
        </r>
        <r>
          <rPr>
            <sz val="9"/>
            <color indexed="81"/>
            <rFont val="Tahoma"/>
            <family val="2"/>
          </rPr>
          <t xml:space="preserve">
</t>
        </r>
      </text>
    </comment>
    <comment ref="K41" authorId="0">
      <text>
        <r>
          <rPr>
            <sz val="11"/>
            <color indexed="81"/>
            <rFont val="Open Sans"/>
            <family val="2"/>
          </rPr>
          <t>If the project does not involve permanent protection, enter a score of 0.</t>
        </r>
        <r>
          <rPr>
            <sz val="9"/>
            <color indexed="81"/>
            <rFont val="Tahoma"/>
            <family val="2"/>
          </rPr>
          <t xml:space="preserve">
</t>
        </r>
      </text>
    </comment>
    <comment ref="K52" authorId="0">
      <text>
        <r>
          <rPr>
            <sz val="11"/>
            <color indexed="81"/>
            <rFont val="Open Sans"/>
            <family val="2"/>
          </rPr>
          <t xml:space="preserve">Please see the Reviewer Guidance document for details on how projects can exceed regulatory requirements. </t>
        </r>
        <r>
          <rPr>
            <sz val="9"/>
            <color indexed="81"/>
            <rFont val="Tahoma"/>
            <family val="2"/>
          </rPr>
          <t xml:space="preserve">
</t>
        </r>
      </text>
    </comment>
  </commentList>
</comments>
</file>

<file path=xl/sharedStrings.xml><?xml version="1.0" encoding="utf-8"?>
<sst xmlns="http://schemas.openxmlformats.org/spreadsheetml/2006/main" count="231" uniqueCount="173">
  <si>
    <t>Alignments</t>
  </si>
  <si>
    <t>Corporate level commitment</t>
  </si>
  <si>
    <t>Attribute</t>
  </si>
  <si>
    <t>Score</t>
  </si>
  <si>
    <t>0 = No</t>
  </si>
  <si>
    <t>Total</t>
  </si>
  <si>
    <t>Question</t>
  </si>
  <si>
    <t>Response Key</t>
  </si>
  <si>
    <t>Percentage</t>
  </si>
  <si>
    <t>Point Value</t>
  </si>
  <si>
    <t>Points Achieved</t>
  </si>
  <si>
    <t>Out of</t>
  </si>
  <si>
    <t>Is there a stated conservation objective?</t>
  </si>
  <si>
    <t>Regulatory Requirements</t>
  </si>
  <si>
    <t>Does the project exceed regulatory requirements?</t>
  </si>
  <si>
    <t>Exceeds regulatory requirements</t>
  </si>
  <si>
    <t>Project score calculations</t>
  </si>
  <si>
    <t>Impact categories calculations</t>
  </si>
  <si>
    <t>Conservation Impact</t>
  </si>
  <si>
    <t>Corporate Commitment</t>
  </si>
  <si>
    <t>Conservation Education Impact</t>
  </si>
  <si>
    <t>Question No.</t>
  </si>
  <si>
    <t xml:space="preserve">Branch weight </t>
  </si>
  <si>
    <t>Weights</t>
  </si>
  <si>
    <t xml:space="preserve">REFERENCE </t>
  </si>
  <si>
    <t>Reviewer's comments</t>
  </si>
  <si>
    <t>Yes</t>
  </si>
  <si>
    <t>No</t>
  </si>
  <si>
    <t xml:space="preserve">Objective </t>
  </si>
  <si>
    <t>Yes or No</t>
  </si>
  <si>
    <t>Organization:</t>
  </si>
  <si>
    <t>Subsidiary:</t>
  </si>
  <si>
    <t>Program:</t>
  </si>
  <si>
    <t xml:space="preserve">Project name: </t>
  </si>
  <si>
    <t xml:space="preserve"> </t>
  </si>
  <si>
    <t>Organization name</t>
  </si>
  <si>
    <t>Project class</t>
  </si>
  <si>
    <t>Subsidiary name</t>
  </si>
  <si>
    <t>Program name</t>
  </si>
  <si>
    <t>Project name</t>
  </si>
  <si>
    <t>Project theme</t>
  </si>
  <si>
    <t>Project score</t>
  </si>
  <si>
    <t xml:space="preserve">Date completed         </t>
  </si>
  <si>
    <t>(Out of 100)</t>
  </si>
  <si>
    <t>Determining project class</t>
  </si>
  <si>
    <t xml:space="preserve">Requirement </t>
  </si>
  <si>
    <t>Result</t>
  </si>
  <si>
    <t xml:space="preserve">Is the project locally appropriate? </t>
  </si>
  <si>
    <t>&gt;0</t>
  </si>
  <si>
    <t>Does the project have a conservation or conservation education objective?</t>
  </si>
  <si>
    <t>Does the project provide conservation or conservation education value?</t>
  </si>
  <si>
    <t>Attribute scores</t>
  </si>
  <si>
    <t>Q no.</t>
  </si>
  <si>
    <t>Yes/No</t>
  </si>
  <si>
    <t>Project scoring</t>
  </si>
  <si>
    <t>Project outcomes</t>
  </si>
  <si>
    <t>1 = Yes</t>
  </si>
  <si>
    <t>Stated conservation education objective</t>
  </si>
  <si>
    <r>
      <t xml:space="preserve">Application question
</t>
    </r>
    <r>
      <rPr>
        <sz val="11"/>
        <color theme="1"/>
        <rFont val="Open Sans"/>
      </rPr>
      <t>9, 9a</t>
    </r>
  </si>
  <si>
    <t>Alignment</t>
  </si>
  <si>
    <r>
      <t xml:space="preserve">Application question
</t>
    </r>
    <r>
      <rPr>
        <sz val="11"/>
        <color theme="1"/>
        <rFont val="Open Sans"/>
      </rPr>
      <t>8, 8a</t>
    </r>
  </si>
  <si>
    <t>.</t>
  </si>
  <si>
    <r>
      <t xml:space="preserve">Scoring question </t>
    </r>
    <r>
      <rPr>
        <sz val="11"/>
        <color theme="1"/>
        <rFont val="Open Sans"/>
      </rPr>
      <t>74.</t>
    </r>
    <r>
      <rPr>
        <sz val="11"/>
        <color theme="1"/>
        <rFont val="Open sans"/>
        <family val="2"/>
      </rPr>
      <t>Q.2</t>
    </r>
  </si>
  <si>
    <r>
      <t xml:space="preserve">Application question
</t>
    </r>
    <r>
      <rPr>
        <sz val="11"/>
        <color theme="1"/>
        <rFont val="Open Sans"/>
      </rPr>
      <t>1</t>
    </r>
  </si>
  <si>
    <t>Scope</t>
  </si>
  <si>
    <r>
      <t xml:space="preserve">Application question
</t>
    </r>
    <r>
      <rPr>
        <sz val="11"/>
        <color theme="1"/>
        <rFont val="Open Sans"/>
      </rPr>
      <t>4</t>
    </r>
  </si>
  <si>
    <t>What is the total size of the project?</t>
  </si>
  <si>
    <t>0 = 0 acres</t>
  </si>
  <si>
    <t>Score = Number of acres greater than zero (an entry with partial acres is acceptable)</t>
  </si>
  <si>
    <r>
      <rPr>
        <b/>
        <sz val="11"/>
        <color theme="1"/>
        <rFont val="Open Sans"/>
        <family val="2"/>
      </rPr>
      <t xml:space="preserve">Scoring question </t>
    </r>
    <r>
      <rPr>
        <sz val="11"/>
        <color theme="1"/>
        <rFont val="Open Sans"/>
      </rPr>
      <t xml:space="preserve">
74.1.1</t>
    </r>
  </si>
  <si>
    <r>
      <t xml:space="preserve">Application question
</t>
    </r>
    <r>
      <rPr>
        <sz val="11"/>
        <color theme="1"/>
        <rFont val="Open Sans"/>
      </rPr>
      <t>2</t>
    </r>
  </si>
  <si>
    <t>Agreement Type</t>
  </si>
  <si>
    <t>What type of agreement is the project?</t>
  </si>
  <si>
    <t>0 = No agreement</t>
  </si>
  <si>
    <r>
      <rPr>
        <b/>
        <sz val="11"/>
        <color theme="1"/>
        <rFont val="Open Sans"/>
      </rPr>
      <t>Scoring question</t>
    </r>
    <r>
      <rPr>
        <sz val="11"/>
        <color theme="1"/>
        <rFont val="Open Sans"/>
      </rPr>
      <t xml:space="preserve">
74.2.1</t>
    </r>
  </si>
  <si>
    <r>
      <t xml:space="preserve">Application question
</t>
    </r>
    <r>
      <rPr>
        <sz val="11"/>
        <color theme="1"/>
        <rFont val="Open Sans"/>
      </rPr>
      <t>3a</t>
    </r>
  </si>
  <si>
    <t>How many years ago did the project enter into the agreement?</t>
  </si>
  <si>
    <t>0 = Project contract has not been executed</t>
  </si>
  <si>
    <t>Score = Number of years greater than zero (an entry with partial years is acceptable)</t>
  </si>
  <si>
    <r>
      <t xml:space="preserve">Application question
</t>
    </r>
    <r>
      <rPr>
        <sz val="11"/>
        <color theme="1"/>
        <rFont val="Open Sans"/>
      </rPr>
      <t>3c</t>
    </r>
  </si>
  <si>
    <r>
      <rPr>
        <b/>
        <sz val="11"/>
        <color theme="1"/>
        <rFont val="Open Sans"/>
      </rPr>
      <t>Scoring question</t>
    </r>
    <r>
      <rPr>
        <sz val="11"/>
        <color theme="1"/>
        <rFont val="Open Sans"/>
      </rPr>
      <t xml:space="preserve">
74.2.2</t>
    </r>
  </si>
  <si>
    <t>How many years is the time limited agreement for?</t>
  </si>
  <si>
    <t>0 = Project can be cancelled at any time (no commitment)</t>
  </si>
  <si>
    <t>1 = 1-5 years</t>
  </si>
  <si>
    <t xml:space="preserve">2 = 5-10 years </t>
  </si>
  <si>
    <r>
      <rPr>
        <b/>
        <sz val="11"/>
        <color theme="1"/>
        <rFont val="Open Sans"/>
      </rPr>
      <t>Scoring question</t>
    </r>
    <r>
      <rPr>
        <sz val="11"/>
        <color theme="1"/>
        <rFont val="Open Sans"/>
      </rPr>
      <t xml:space="preserve">
74.2.3</t>
    </r>
  </si>
  <si>
    <t>Permanent</t>
  </si>
  <si>
    <t>If you have placed the land in permanent protection, have you provided an endowment for stewardship?</t>
  </si>
  <si>
    <t>0 = No stewardship endowment provided</t>
  </si>
  <si>
    <t>1 = Stewardship endowment provided</t>
  </si>
  <si>
    <r>
      <rPr>
        <b/>
        <sz val="11"/>
        <color theme="1"/>
        <rFont val="Open Sans"/>
      </rPr>
      <t>Scoring question</t>
    </r>
    <r>
      <rPr>
        <sz val="11"/>
        <color theme="1"/>
        <rFont val="Open Sans"/>
      </rPr>
      <t xml:space="preserve">
74.3.1</t>
    </r>
  </si>
  <si>
    <r>
      <t xml:space="preserve">Application question
</t>
    </r>
    <r>
      <rPr>
        <sz val="11"/>
        <color theme="1"/>
        <rFont val="Open Sans"/>
      </rPr>
      <t>5, 5a, 5b</t>
    </r>
  </si>
  <si>
    <r>
      <t xml:space="preserve">Application question
</t>
    </r>
    <r>
      <rPr>
        <sz val="11"/>
        <color theme="1"/>
        <rFont val="Open Sans"/>
      </rPr>
      <t>6, 6a</t>
    </r>
  </si>
  <si>
    <r>
      <rPr>
        <b/>
        <sz val="11"/>
        <color theme="1"/>
        <rFont val="Open Sans"/>
      </rPr>
      <t>Scoring question</t>
    </r>
    <r>
      <rPr>
        <sz val="11"/>
        <color theme="1"/>
        <rFont val="Open Sans"/>
      </rPr>
      <t xml:space="preserve">
74.3.2</t>
    </r>
  </si>
  <si>
    <t>Is there monitoring to ensure that you are meeting the requirements of the protected status agreement?</t>
  </si>
  <si>
    <t>0 = No or not applicable</t>
  </si>
  <si>
    <t>Access</t>
  </si>
  <si>
    <r>
      <rPr>
        <b/>
        <sz val="11"/>
        <color theme="1"/>
        <rFont val="Open Sans"/>
      </rPr>
      <t>Scoring question</t>
    </r>
    <r>
      <rPr>
        <sz val="11"/>
        <color theme="1"/>
        <rFont val="Open Sans"/>
      </rPr>
      <t xml:space="preserve">
74.4.1</t>
    </r>
  </si>
  <si>
    <r>
      <t xml:space="preserve">Application question
</t>
    </r>
    <r>
      <rPr>
        <sz val="11"/>
        <color theme="1"/>
        <rFont val="Open Sans"/>
      </rPr>
      <t>7, 7a</t>
    </r>
  </si>
  <si>
    <r>
      <rPr>
        <b/>
        <sz val="11"/>
        <color theme="1"/>
        <rFont val="Open Sans"/>
      </rPr>
      <t>Scoring question</t>
    </r>
    <r>
      <rPr>
        <sz val="11"/>
        <color theme="1"/>
        <rFont val="Open Sans"/>
      </rPr>
      <t xml:space="preserve">
74.Q.5</t>
    </r>
  </si>
  <si>
    <t>0 = None</t>
  </si>
  <si>
    <t>1 = Limited access</t>
  </si>
  <si>
    <t>2 = Unlimited access</t>
  </si>
  <si>
    <t>0 = No stated alignment with an established initiative</t>
  </si>
  <si>
    <t xml:space="preserve">1 = Alignment with a general plan, or an initiative (without a specific plan). Example of both types: State Wildlife Action Plan (SWAP), regional conservation plans </t>
  </si>
  <si>
    <t>2 = Alignment with a government or NGO plan with a focus on prioritizing land for preservation</t>
  </si>
  <si>
    <r>
      <rPr>
        <b/>
        <sz val="11"/>
        <color theme="1"/>
        <rFont val="Open Sans"/>
      </rPr>
      <t>Scoring question</t>
    </r>
    <r>
      <rPr>
        <sz val="11"/>
        <color theme="1"/>
        <rFont val="Open Sans"/>
      </rPr>
      <t xml:space="preserve">
74.5.1</t>
    </r>
  </si>
  <si>
    <r>
      <rPr>
        <b/>
        <sz val="11"/>
        <color theme="1"/>
        <rFont val="Open Sans"/>
      </rPr>
      <t>Scoring question</t>
    </r>
    <r>
      <rPr>
        <sz val="11"/>
        <color theme="1"/>
        <rFont val="Open Sans"/>
      </rPr>
      <t xml:space="preserve">
74.5.2</t>
    </r>
  </si>
  <si>
    <r>
      <t xml:space="preserve">Application question
</t>
    </r>
    <r>
      <rPr>
        <sz val="11"/>
        <color theme="1"/>
        <rFont val="Open Sans"/>
      </rPr>
      <t>10, 10a</t>
    </r>
  </si>
  <si>
    <t>74.Q.2</t>
  </si>
  <si>
    <t>74.1.1</t>
  </si>
  <si>
    <t>74.2.1</t>
  </si>
  <si>
    <t>74.3.1</t>
  </si>
  <si>
    <t>74.Q.5</t>
  </si>
  <si>
    <t>Size</t>
  </si>
  <si>
    <t>74.2.2</t>
  </si>
  <si>
    <t>Type of agreement</t>
  </si>
  <si>
    <t>Agreement start</t>
  </si>
  <si>
    <t>Length of agreement</t>
  </si>
  <si>
    <t>Endowment</t>
  </si>
  <si>
    <t>Required monitoring</t>
  </si>
  <si>
    <t>Public access</t>
  </si>
  <si>
    <t>74.5.1</t>
  </si>
  <si>
    <t>Large-scale initiative alignment</t>
  </si>
  <si>
    <t>74.2.3</t>
  </si>
  <si>
    <t>74.3.2</t>
  </si>
  <si>
    <t>74.4.1</t>
  </si>
  <si>
    <t>74.5.2</t>
  </si>
  <si>
    <t xml:space="preserve">Other--Land Conservation Agreements project theme </t>
  </si>
  <si>
    <t>3 = Agreement to permanently protect the land (e.g. easement, fee simple)</t>
  </si>
  <si>
    <t xml:space="preserve">1 = Non-binding time-limited agreement (e.g. rental contract with a nature center or other entity) </t>
  </si>
  <si>
    <t>1 = Monitoring ensures the requirements of the contract are being upheld (e.g. easement monitoring)</t>
  </si>
  <si>
    <t>Does the project have documented outcomes?</t>
  </si>
  <si>
    <t>2 = Binding time-limited agreement (e.g. government program with minimum time commitment)</t>
  </si>
  <si>
    <t>Branch</t>
  </si>
  <si>
    <t>Attribute Weight</t>
  </si>
  <si>
    <t>Reviewer Score</t>
  </si>
  <si>
    <t>Impact No.</t>
  </si>
  <si>
    <t xml:space="preserve">Impact No. </t>
  </si>
  <si>
    <t>Does the project align with a large-scale conservation initiative?</t>
  </si>
  <si>
    <t>Does the project tie to a corporate-level commitment to land preservation or other conservation agreements?</t>
  </si>
  <si>
    <t xml:space="preserve">Impact Score </t>
  </si>
  <si>
    <t>CI</t>
  </si>
  <si>
    <t>CC</t>
  </si>
  <si>
    <t>CEI</t>
  </si>
  <si>
    <t>What type of public access is there to the land?</t>
  </si>
  <si>
    <t>Instructions</t>
  </si>
  <si>
    <t>Yellow cells throughout the project scoring sheet are for Reviewer input.</t>
  </si>
  <si>
    <t xml:space="preserve">The scoring sheet is completed in three steps: </t>
  </si>
  <si>
    <r>
      <t>1.</t>
    </r>
    <r>
      <rPr>
        <b/>
        <sz val="7"/>
        <color theme="1"/>
        <rFont val="Times New Roman"/>
        <family val="1"/>
      </rPr>
      <t xml:space="preserve">   </t>
    </r>
    <r>
      <rPr>
        <b/>
        <sz val="11"/>
        <color theme="1"/>
        <rFont val="Arial"/>
        <family val="2"/>
      </rPr>
      <t xml:space="preserve">Cover tab </t>
    </r>
  </si>
  <si>
    <r>
      <t>Copy and paste</t>
    </r>
    <r>
      <rPr>
        <sz val="11"/>
        <color theme="1"/>
        <rFont val="Arial"/>
        <family val="2"/>
      </rPr>
      <t xml:space="preserve"> these four pieces of information from the WHC Conservation Certification website:</t>
    </r>
  </si>
  <si>
    <r>
      <t>a.</t>
    </r>
    <r>
      <rPr>
        <sz val="7"/>
        <color theme="1"/>
        <rFont val="Times New Roman"/>
        <family val="1"/>
      </rPr>
      <t xml:space="preserve">    </t>
    </r>
    <r>
      <rPr>
        <sz val="11"/>
        <color theme="1"/>
        <rFont val="Arial"/>
        <family val="2"/>
      </rPr>
      <t>Organization name</t>
    </r>
  </si>
  <si>
    <r>
      <t>b.</t>
    </r>
    <r>
      <rPr>
        <sz val="7"/>
        <color theme="1"/>
        <rFont val="Times New Roman"/>
        <family val="1"/>
      </rPr>
      <t xml:space="preserve">    </t>
    </r>
    <r>
      <rPr>
        <sz val="11"/>
        <color theme="1"/>
        <rFont val="Arial"/>
        <family val="2"/>
      </rPr>
      <t xml:space="preserve">Subsidiary name (if there is no subsidiary, leave blank) </t>
    </r>
  </si>
  <si>
    <r>
      <t>c.</t>
    </r>
    <r>
      <rPr>
        <sz val="7"/>
        <color theme="1"/>
        <rFont val="Times New Roman"/>
        <family val="1"/>
      </rPr>
      <t xml:space="preserve">    </t>
    </r>
    <r>
      <rPr>
        <sz val="11"/>
        <color theme="1"/>
        <rFont val="Arial"/>
        <family val="2"/>
      </rPr>
      <t xml:space="preserve">Program name </t>
    </r>
  </si>
  <si>
    <r>
      <t>d.</t>
    </r>
    <r>
      <rPr>
        <sz val="7"/>
        <color theme="1"/>
        <rFont val="Times New Roman"/>
        <family val="1"/>
      </rPr>
      <t xml:space="preserve">    </t>
    </r>
    <r>
      <rPr>
        <sz val="11"/>
        <color theme="1"/>
        <rFont val="Arial"/>
        <family val="2"/>
      </rPr>
      <t xml:space="preserve">Project name </t>
    </r>
  </si>
  <si>
    <r>
      <t>100% accuracy is critical</t>
    </r>
    <r>
      <rPr>
        <sz val="11"/>
        <color theme="1"/>
        <rFont val="Arial"/>
        <family val="2"/>
      </rPr>
      <t xml:space="preserve">—please do not type this information. </t>
    </r>
  </si>
  <si>
    <r>
      <t>2.</t>
    </r>
    <r>
      <rPr>
        <b/>
        <sz val="7"/>
        <color theme="1"/>
        <rFont val="Times New Roman"/>
        <family val="1"/>
      </rPr>
      <t xml:space="preserve">   </t>
    </r>
    <r>
      <rPr>
        <b/>
        <sz val="11"/>
        <color theme="1"/>
        <rFont val="Arial"/>
        <family val="2"/>
      </rPr>
      <t xml:space="preserve">Scoring tab </t>
    </r>
  </si>
  <si>
    <t xml:space="preserve">After reading the application on the WHC Conservation Certification website, enter a Reviewer score for each Reviewer question based on the scoring criteria. </t>
  </si>
  <si>
    <t xml:space="preserve">To the right of each Reviewer question is a yellow “Reviewer’s comment” cell. This cell can be used to explain or justify scoring. </t>
  </si>
  <si>
    <t xml:space="preserve">No additional time should be spent researching justifications. Reviewers are encouraged to note items they have personal knowledge of or that were provided by in the application. These might include: </t>
  </si>
  <si>
    <r>
      <t>·</t>
    </r>
    <r>
      <rPr>
        <sz val="7"/>
        <color theme="1"/>
        <rFont val="Times New Roman"/>
        <family val="1"/>
      </rPr>
      <t xml:space="preserve">         </t>
    </r>
    <r>
      <rPr>
        <sz val="11"/>
        <color theme="1"/>
        <rFont val="Arial"/>
        <family val="2"/>
      </rPr>
      <t xml:space="preserve">Peer-reviewed articles and other credible literature (e.g. books, guidance documents) </t>
    </r>
  </si>
  <si>
    <r>
      <t>·</t>
    </r>
    <r>
      <rPr>
        <sz val="7"/>
        <color theme="1"/>
        <rFont val="Times New Roman"/>
        <family val="1"/>
      </rPr>
      <t xml:space="preserve">         </t>
    </r>
    <r>
      <rPr>
        <sz val="11"/>
        <color theme="1"/>
        <rFont val="Arial"/>
        <family val="2"/>
      </rPr>
      <t xml:space="preserve">Empirical, qualitative or process-based models </t>
    </r>
  </si>
  <si>
    <r>
      <t>·</t>
    </r>
    <r>
      <rPr>
        <sz val="7"/>
        <color theme="1"/>
        <rFont val="Times New Roman"/>
        <family val="1"/>
      </rPr>
      <t xml:space="preserve">         </t>
    </r>
    <r>
      <rPr>
        <sz val="11"/>
        <color theme="1"/>
        <rFont val="Arial"/>
        <family val="2"/>
      </rPr>
      <t xml:space="preserve">Recommendations from an expert </t>
    </r>
  </si>
  <si>
    <r>
      <t>·</t>
    </r>
    <r>
      <rPr>
        <sz val="7"/>
        <color theme="1"/>
        <rFont val="Times New Roman"/>
        <family val="1"/>
      </rPr>
      <t xml:space="preserve">         </t>
    </r>
    <r>
      <rPr>
        <sz val="11"/>
        <color theme="1"/>
        <rFont val="Arial"/>
        <family val="2"/>
      </rPr>
      <t xml:space="preserve">Biodiversity or conservation metric (e.g. biodiversity index) </t>
    </r>
  </si>
  <si>
    <t>Additional guidance on scoring is provided in:</t>
  </si>
  <si>
    <r>
      <t>·</t>
    </r>
    <r>
      <rPr>
        <sz val="7"/>
        <color theme="1"/>
        <rFont val="Times New Roman"/>
        <family val="1"/>
      </rPr>
      <t xml:space="preserve">         </t>
    </r>
    <r>
      <rPr>
        <i/>
        <sz val="11"/>
        <color theme="1"/>
        <rFont val="Arial"/>
        <family val="2"/>
      </rPr>
      <t>Comment boxes</t>
    </r>
    <r>
      <rPr>
        <sz val="11"/>
        <color theme="1"/>
        <rFont val="Arial"/>
        <family val="2"/>
      </rPr>
      <t xml:space="preserve"> found by selecting the cell labeled “Score.” Reviewer questions with comment boxes have a red triangle in upper right-hand corner of the “Score” cell.  </t>
    </r>
  </si>
  <si>
    <r>
      <t>·</t>
    </r>
    <r>
      <rPr>
        <sz val="7"/>
        <color theme="1"/>
        <rFont val="Times New Roman"/>
        <family val="1"/>
      </rPr>
      <t xml:space="preserve">         </t>
    </r>
    <r>
      <rPr>
        <i/>
        <sz val="11"/>
        <color theme="1"/>
        <rFont val="Arial"/>
        <family val="2"/>
      </rPr>
      <t xml:space="preserve">Reviewer guidance </t>
    </r>
    <r>
      <rPr>
        <sz val="11"/>
        <color theme="1"/>
        <rFont val="Arial"/>
        <family val="2"/>
      </rPr>
      <t xml:space="preserve">found on wildlifehc.org </t>
    </r>
  </si>
  <si>
    <r>
      <t>·</t>
    </r>
    <r>
      <rPr>
        <sz val="7"/>
        <color theme="1"/>
        <rFont val="Times New Roman"/>
        <family val="1"/>
      </rPr>
      <t xml:space="preserve">         </t>
    </r>
    <r>
      <rPr>
        <i/>
        <sz val="11"/>
        <color theme="1"/>
        <rFont val="Arial"/>
        <family val="2"/>
      </rPr>
      <t>Glossary</t>
    </r>
    <r>
      <rPr>
        <sz val="11"/>
        <color theme="1"/>
        <rFont val="Arial"/>
        <family val="2"/>
      </rPr>
      <t xml:space="preserve"> found on wildlifehc.org</t>
    </r>
  </si>
  <si>
    <r>
      <t>3.</t>
    </r>
    <r>
      <rPr>
        <b/>
        <sz val="7"/>
        <color theme="1"/>
        <rFont val="Times New Roman"/>
        <family val="1"/>
      </rPr>
      <t xml:space="preserve">   </t>
    </r>
    <r>
      <rPr>
        <b/>
        <sz val="11"/>
        <color theme="1"/>
        <rFont val="Arial"/>
        <family val="2"/>
      </rPr>
      <t>Outcome tab</t>
    </r>
  </si>
  <si>
    <t>Enter the date the review was completed.</t>
  </si>
  <si>
    <t>Check that the appropriate class and score have been generated. If the project class is “Early,” it will have a score of zero.</t>
  </si>
  <si>
    <r>
      <t xml:space="preserve">For information on the how these scores were calculated, please see </t>
    </r>
    <r>
      <rPr>
        <sz val="11"/>
        <color theme="1"/>
        <rFont val="Open sans"/>
        <family val="2"/>
      </rPr>
      <t>wildlifehc.org.</t>
    </r>
  </si>
  <si>
    <r>
      <t xml:space="preserve">For information on the how these scores were calculated, please see </t>
    </r>
    <r>
      <rPr>
        <b/>
        <sz val="12"/>
        <color theme="1"/>
        <rFont val="Open Sans"/>
        <family val="2"/>
      </rPr>
      <t>wildlifehc.org.</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</si>
</sst>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mmmm\ d\,\ yyyy;@"/>
    <numFmt numFmtId="165" formatCode="m/d/yy;@"/>
  </numFmts>
  <fonts count="36">
    <font>
      <sz val="11"/>
      <color theme="1"/>
      <name val="Open sans"/>
      <family val="2"/>
    </font>
    <font>
      <b/>
      <sz val="11"/>
      <color theme="1"/>
      <name val="Open Sans"/>
      <family val="2"/>
    </font>
    <font>
      <b/>
      <sz val="12"/>
      <color theme="1"/>
      <name val="Open Sans"/>
      <family val="2"/>
    </font>
    <font>
      <sz val="10"/>
      <color theme="1"/>
      <name val="Open Sans"/>
      <family val="2"/>
    </font>
    <font>
      <sz val="11"/>
      <name val="Open Sans"/>
      <family val="2"/>
    </font>
    <font>
      <b/>
      <sz val="16"/>
      <color theme="1"/>
      <name val="Open Sans"/>
      <family val="2"/>
    </font>
    <font>
      <b/>
      <sz val="11"/>
      <name val="Open Sans"/>
      <family val="2"/>
    </font>
    <font>
      <sz val="8"/>
      <color theme="1" tint="0.499984740745262"/>
      <name val="Open Sans"/>
      <family val="2"/>
    </font>
    <font>
      <sz val="11"/>
      <color theme="1"/>
      <name val="Open Sans"/>
      <family val="2"/>
    </font>
    <font>
      <b/>
      <sz val="11"/>
      <color theme="1"/>
      <name val="Open Sans"/>
    </font>
    <font>
      <b/>
      <sz val="22"/>
      <color theme="1"/>
      <name val="Open Sans"/>
    </font>
    <font>
      <b/>
      <sz val="22"/>
      <color theme="1"/>
      <name val="Open Sans"/>
      <family val="2"/>
    </font>
    <font>
      <b/>
      <sz val="14"/>
      <color theme="1"/>
      <name val="Open Sans"/>
      <family val="2"/>
    </font>
    <font>
      <b/>
      <sz val="20"/>
      <color theme="1"/>
      <name val="Open Sans"/>
    </font>
    <font>
      <sz val="11"/>
      <color theme="1"/>
      <name val="Open Sans"/>
    </font>
    <font>
      <b/>
      <sz val="11"/>
      <color theme="1"/>
      <name val="Calibri"/>
      <family val="2"/>
      <scheme val="minor"/>
    </font>
    <font>
      <sz val="20"/>
      <color theme="1"/>
      <name val="Open Sans"/>
      <family val="2"/>
    </font>
    <font>
      <sz val="16"/>
      <color theme="1"/>
      <name val="Open Sans"/>
      <family val="2"/>
    </font>
    <font>
      <b/>
      <sz val="14"/>
      <color theme="1"/>
      <name val="Open Sans"/>
    </font>
    <font>
      <sz val="14"/>
      <color theme="1"/>
      <name val="Open Sans"/>
      <family val="2"/>
    </font>
    <font>
      <sz val="14"/>
      <color theme="1"/>
      <name val="Open Sans"/>
    </font>
    <font>
      <b/>
      <sz val="20"/>
      <color theme="1"/>
      <name val="Open Sans"/>
      <family val="2"/>
    </font>
    <font>
      <b/>
      <sz val="14"/>
      <color theme="1"/>
      <name val="Calibri"/>
      <family val="2"/>
      <scheme val="minor"/>
    </font>
    <font>
      <u/>
      <sz val="11"/>
      <color theme="10"/>
      <name val="Open Sans"/>
      <family val="2"/>
    </font>
    <font>
      <i/>
      <sz val="11"/>
      <color theme="1"/>
      <name val="Open Sans"/>
      <family val="2"/>
    </font>
    <font>
      <sz val="11"/>
      <color theme="0"/>
      <name val="Open sans"/>
      <family val="2"/>
    </font>
    <font>
      <sz val="11"/>
      <color theme="1"/>
      <name val="Arial"/>
      <family val="2"/>
    </font>
    <font>
      <b/>
      <sz val="11"/>
      <color theme="1"/>
      <name val="Arial"/>
      <family val="2"/>
    </font>
    <font>
      <b/>
      <sz val="7"/>
      <color theme="1"/>
      <name val="Times New Roman"/>
      <family val="1"/>
    </font>
    <font>
      <u/>
      <sz val="11"/>
      <color theme="1"/>
      <name val="Arial"/>
      <family val="2"/>
    </font>
    <font>
      <sz val="7"/>
      <color theme="1"/>
      <name val="Times New Roman"/>
      <family val="1"/>
    </font>
    <font>
      <i/>
      <sz val="11"/>
      <color theme="1"/>
      <name val="Arial"/>
      <family val="2"/>
    </font>
    <font>
      <sz val="11"/>
      <color theme="1"/>
      <name val="Symbol"/>
      <family val="1"/>
      <charset val="2"/>
    </font>
    <font>
      <sz val="9"/>
      <color indexed="81"/>
      <name val="Tahoma"/>
      <charset val="1"/>
    </font>
    <font>
      <sz val="9"/>
      <color indexed="81"/>
      <name val="Tahoma"/>
      <family val="2"/>
    </font>
    <font>
      <sz val="11"/>
      <color indexed="81"/>
      <name val="Open Sans"/>
      <family val="2"/>
    </font>
  </fonts>
  <fills count="17">
    <fill>
      <patternFill patternType="none"/>
    </fill>
    <fill>
      <patternFill patternType="gray125"/>
    </fill>
    <fill>
      <patternFill patternType="solid">
        <fgColor theme="0" tint="-0.14999847407452621"/>
        <bgColor indexed="64"/>
      </patternFill>
    </fill>
    <fill>
      <patternFill patternType="solid">
        <fgColor theme="8" tint="0.399975585192419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FF"/>
        <bgColor indexed="64"/>
      </patternFill>
    </fill>
    <fill>
      <patternFill patternType="solid">
        <fgColor theme="3" tint="0.39997558519241921"/>
        <bgColor indexed="64"/>
      </patternFill>
    </fill>
    <fill>
      <patternFill patternType="solid">
        <fgColor rgb="FF006A71"/>
        <bgColor indexed="64"/>
      </patternFill>
    </fill>
    <fill>
      <patternFill patternType="solid">
        <fgColor rgb="FF1CBECA"/>
        <bgColor indexed="64"/>
      </patternFill>
    </fill>
    <fill>
      <patternFill patternType="solid">
        <fgColor rgb="FFB45340"/>
        <bgColor indexed="64"/>
      </patternFill>
    </fill>
    <fill>
      <patternFill patternType="solid">
        <fgColor rgb="FFFFFF99"/>
        <bgColor indexed="64"/>
      </patternFill>
    </fill>
    <fill>
      <patternFill patternType="solid">
        <fgColor theme="0"/>
        <bgColor indexed="64"/>
      </patternFill>
    </fill>
    <fill>
      <patternFill patternType="solid">
        <fgColor rgb="FF00B050"/>
        <bgColor indexed="64"/>
      </patternFill>
    </fill>
    <fill>
      <patternFill patternType="solid">
        <fgColor rgb="FF7AC143"/>
        <bgColor indexed="64"/>
      </patternFill>
    </fill>
    <fill>
      <patternFill patternType="solid">
        <fgColor rgb="FF92D050"/>
        <bgColor indexed="64"/>
      </patternFill>
    </fill>
    <fill>
      <patternFill patternType="solid">
        <fgColor theme="2" tint="-0.499984740745262"/>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auto="1"/>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top/>
      <bottom style="medium">
        <color auto="1"/>
      </bottom>
      <diagonal/>
    </border>
  </borders>
  <cellStyleXfs count="3">
    <xf numFmtId="0" fontId="0" fillId="0" borderId="0"/>
    <xf numFmtId="9" fontId="8" fillId="0" borderId="0" applyFont="0" applyFill="0" applyBorder="0" applyAlignment="0" applyProtection="0"/>
    <xf numFmtId="0" fontId="23" fillId="0" borderId="0" applyNumberFormat="0" applyFill="0" applyBorder="0" applyAlignment="0" applyProtection="0"/>
  </cellStyleXfs>
  <cellXfs count="368">
    <xf numFmtId="0" fontId="0" fillId="0" borderId="0" xfId="0"/>
    <xf numFmtId="0" fontId="1" fillId="0" borderId="1" xfId="0" applyFont="1" applyBorder="1"/>
    <xf numFmtId="0" fontId="2" fillId="0" borderId="0" xfId="0" applyFont="1" applyAlignment="1">
      <alignment horizontal="right"/>
    </xf>
    <xf numFmtId="0" fontId="0" fillId="0" borderId="0" xfId="0" applyBorder="1"/>
    <xf numFmtId="0" fontId="0" fillId="0" borderId="2" xfId="0" applyBorder="1"/>
    <xf numFmtId="0" fontId="0" fillId="0" borderId="0" xfId="0" applyFont="1"/>
    <xf numFmtId="0" fontId="9" fillId="0" borderId="0" xfId="0" applyFont="1"/>
    <xf numFmtId="0" fontId="10" fillId="0" borderId="0" xfId="0" applyFont="1"/>
    <xf numFmtId="0" fontId="0" fillId="0" borderId="7" xfId="0" applyFont="1" applyBorder="1"/>
    <xf numFmtId="0" fontId="1" fillId="2" borderId="3" xfId="0" applyFont="1" applyFill="1" applyBorder="1"/>
    <xf numFmtId="0" fontId="1" fillId="2" borderId="4" xfId="0" applyFont="1" applyFill="1" applyBorder="1" applyAlignment="1">
      <alignment wrapText="1"/>
    </xf>
    <xf numFmtId="0" fontId="1" fillId="2" borderId="4" xfId="0" applyFont="1" applyFill="1" applyBorder="1" applyAlignment="1"/>
    <xf numFmtId="0" fontId="1" fillId="2" borderId="5" xfId="0" applyFont="1" applyFill="1" applyBorder="1" applyAlignment="1">
      <alignment wrapText="1"/>
    </xf>
    <xf numFmtId="0" fontId="0" fillId="0" borderId="0" xfId="0" applyFont="1" applyFill="1" applyAlignment="1">
      <alignment wrapText="1"/>
    </xf>
    <xf numFmtId="0" fontId="1" fillId="4" borderId="3" xfId="0" applyFont="1" applyFill="1" applyBorder="1" applyAlignment="1">
      <alignment wrapText="1"/>
    </xf>
    <xf numFmtId="0" fontId="1" fillId="5" borderId="3" xfId="0" applyFont="1" applyFill="1" applyBorder="1" applyAlignment="1">
      <alignment wrapText="1"/>
    </xf>
    <xf numFmtId="0" fontId="1" fillId="5" borderId="10" xfId="0" applyFont="1" applyFill="1" applyBorder="1" applyAlignment="1">
      <alignment wrapText="1"/>
    </xf>
    <xf numFmtId="0" fontId="0" fillId="0" borderId="0" xfId="0" applyFont="1" applyAlignment="1">
      <alignment wrapText="1"/>
    </xf>
    <xf numFmtId="0" fontId="0" fillId="0" borderId="0" xfId="0" applyFont="1" applyFill="1"/>
    <xf numFmtId="0" fontId="1" fillId="7" borderId="0" xfId="0" applyFont="1" applyFill="1" applyBorder="1"/>
    <xf numFmtId="0" fontId="0" fillId="0" borderId="7" xfId="0" applyFont="1" applyFill="1" applyBorder="1"/>
    <xf numFmtId="0" fontId="0" fillId="4" borderId="6" xfId="0" applyFont="1" applyFill="1" applyBorder="1"/>
    <xf numFmtId="0" fontId="0" fillId="5" borderId="11" xfId="0" applyFont="1" applyFill="1" applyBorder="1"/>
    <xf numFmtId="0" fontId="0" fillId="4" borderId="7" xfId="0" applyFont="1" applyFill="1" applyBorder="1"/>
    <xf numFmtId="0" fontId="1" fillId="8" borderId="6" xfId="0" applyFont="1" applyFill="1" applyBorder="1" applyAlignment="1">
      <alignment horizontal="right"/>
    </xf>
    <xf numFmtId="0" fontId="1" fillId="8" borderId="0" xfId="0" applyFont="1" applyFill="1" applyBorder="1"/>
    <xf numFmtId="0" fontId="1" fillId="8" borderId="0" xfId="0" applyFont="1" applyFill="1" applyBorder="1" applyAlignment="1"/>
    <xf numFmtId="0" fontId="0" fillId="8" borderId="0" xfId="0" applyFont="1" applyFill="1" applyBorder="1"/>
    <xf numFmtId="2" fontId="0" fillId="8" borderId="0" xfId="0" applyNumberFormat="1" applyFont="1" applyFill="1" applyBorder="1"/>
    <xf numFmtId="0" fontId="0" fillId="8" borderId="7" xfId="0" applyFont="1" applyFill="1" applyBorder="1"/>
    <xf numFmtId="2" fontId="0" fillId="8" borderId="6" xfId="0" applyNumberFormat="1" applyFont="1" applyFill="1" applyBorder="1"/>
    <xf numFmtId="0" fontId="0" fillId="8" borderId="11" xfId="0" applyFont="1" applyFill="1" applyBorder="1"/>
    <xf numFmtId="0" fontId="0" fillId="8" borderId="6" xfId="0" applyFont="1" applyFill="1" applyBorder="1" applyAlignment="1"/>
    <xf numFmtId="0" fontId="0" fillId="8" borderId="0" xfId="0" applyFont="1" applyFill="1" applyBorder="1" applyAlignment="1"/>
    <xf numFmtId="0" fontId="0" fillId="0" borderId="0" xfId="0" applyFont="1" applyBorder="1"/>
    <xf numFmtId="0" fontId="1" fillId="9" borderId="6" xfId="0" applyFont="1" applyFill="1" applyBorder="1" applyAlignment="1">
      <alignment horizontal="right"/>
    </xf>
    <xf numFmtId="0" fontId="1" fillId="9" borderId="0" xfId="0" applyFont="1" applyFill="1" applyBorder="1"/>
    <xf numFmtId="0" fontId="1" fillId="9" borderId="0" xfId="0" applyFont="1" applyFill="1" applyBorder="1" applyAlignment="1"/>
    <xf numFmtId="2" fontId="1" fillId="9" borderId="0" xfId="0" applyNumberFormat="1" applyFont="1" applyFill="1" applyBorder="1"/>
    <xf numFmtId="0" fontId="0" fillId="9" borderId="0" xfId="0" applyFont="1" applyFill="1" applyBorder="1"/>
    <xf numFmtId="0" fontId="0" fillId="9" borderId="7" xfId="0" applyFont="1" applyFill="1" applyBorder="1"/>
    <xf numFmtId="0" fontId="0" fillId="9" borderId="6" xfId="0" applyFont="1" applyFill="1" applyBorder="1"/>
    <xf numFmtId="0" fontId="0" fillId="9" borderId="0" xfId="0" applyFont="1" applyFill="1" applyBorder="1" applyAlignment="1"/>
    <xf numFmtId="0" fontId="0" fillId="0" borderId="0" xfId="0" applyFont="1" applyFill="1" applyBorder="1"/>
    <xf numFmtId="0" fontId="0" fillId="0" borderId="0" xfId="0" applyFont="1" applyAlignment="1">
      <alignment horizontal="left"/>
    </xf>
    <xf numFmtId="0" fontId="0" fillId="4" borderId="0" xfId="0" applyFont="1" applyFill="1" applyBorder="1"/>
    <xf numFmtId="0" fontId="1" fillId="3" borderId="6" xfId="0" applyFont="1" applyFill="1" applyBorder="1" applyAlignment="1"/>
    <xf numFmtId="0" fontId="1" fillId="3" borderId="0" xfId="0" applyFont="1" applyFill="1" applyBorder="1"/>
    <xf numFmtId="0" fontId="0" fillId="3" borderId="0" xfId="0" applyFont="1" applyFill="1" applyBorder="1" applyAlignment="1"/>
    <xf numFmtId="2" fontId="1" fillId="3" borderId="0" xfId="0" applyNumberFormat="1" applyFont="1" applyFill="1" applyBorder="1"/>
    <xf numFmtId="0" fontId="0" fillId="3" borderId="0" xfId="0" applyFont="1" applyFill="1" applyBorder="1"/>
    <xf numFmtId="0" fontId="0" fillId="3" borderId="7" xfId="0" applyFont="1" applyFill="1" applyBorder="1"/>
    <xf numFmtId="2" fontId="1" fillId="3" borderId="6" xfId="0" applyNumberFormat="1" applyFont="1" applyFill="1" applyBorder="1"/>
    <xf numFmtId="0" fontId="0" fillId="3" borderId="6" xfId="0" applyFont="1" applyFill="1" applyBorder="1" applyAlignment="1"/>
    <xf numFmtId="1" fontId="9" fillId="7" borderId="0" xfId="0" applyNumberFormat="1" applyFont="1" applyFill="1" applyBorder="1"/>
    <xf numFmtId="0" fontId="0" fillId="5" borderId="16" xfId="0" applyFont="1" applyFill="1" applyBorder="1"/>
    <xf numFmtId="0" fontId="0" fillId="4" borderId="8" xfId="0" applyFont="1" applyFill="1" applyBorder="1"/>
    <xf numFmtId="0" fontId="1" fillId="0" borderId="12" xfId="0" applyFont="1" applyBorder="1"/>
    <xf numFmtId="0" fontId="0" fillId="0" borderId="8" xfId="0" applyFont="1" applyBorder="1"/>
    <xf numFmtId="0" fontId="0" fillId="0" borderId="2" xfId="0" applyFont="1" applyBorder="1" applyAlignment="1"/>
    <xf numFmtId="0" fontId="0" fillId="0" borderId="2" xfId="0" applyFont="1" applyBorder="1"/>
    <xf numFmtId="0" fontId="0" fillId="0" borderId="17" xfId="0" applyFont="1" applyBorder="1"/>
    <xf numFmtId="1" fontId="9" fillId="7" borderId="18" xfId="0" applyNumberFormat="1" applyFont="1" applyFill="1" applyBorder="1"/>
    <xf numFmtId="0" fontId="0" fillId="0" borderId="19" xfId="0" applyFont="1" applyBorder="1"/>
    <xf numFmtId="0" fontId="0" fillId="0" borderId="0" xfId="0" applyFont="1" applyAlignment="1"/>
    <xf numFmtId="0" fontId="1" fillId="0" borderId="0" xfId="0" applyFont="1" applyFill="1" applyBorder="1"/>
    <xf numFmtId="0" fontId="0" fillId="0" borderId="0" xfId="0" applyBorder="1" applyProtection="1"/>
    <xf numFmtId="0" fontId="0" fillId="0" borderId="11" xfId="0" applyFill="1" applyBorder="1" applyProtection="1"/>
    <xf numFmtId="0" fontId="0" fillId="0" borderId="12" xfId="0" applyBorder="1" applyProtection="1"/>
    <xf numFmtId="0" fontId="7" fillId="0" borderId="12" xfId="0" applyFont="1" applyFill="1" applyBorder="1" applyAlignment="1" applyProtection="1">
      <alignment horizontal="right"/>
    </xf>
    <xf numFmtId="0" fontId="1" fillId="0" borderId="5" xfId="0" applyFont="1" applyFill="1" applyBorder="1" applyProtection="1"/>
    <xf numFmtId="0" fontId="0" fillId="0" borderId="0" xfId="0" applyFill="1" applyBorder="1" applyProtection="1"/>
    <xf numFmtId="0" fontId="1" fillId="0" borderId="10" xfId="0" applyFont="1" applyFill="1" applyBorder="1" applyProtection="1"/>
    <xf numFmtId="0" fontId="1" fillId="0" borderId="1" xfId="0" applyFont="1" applyFill="1" applyBorder="1" applyProtection="1"/>
    <xf numFmtId="0" fontId="0" fillId="0" borderId="0" xfId="0" applyProtection="1"/>
    <xf numFmtId="0" fontId="16" fillId="0" borderId="0" xfId="0" applyFont="1"/>
    <xf numFmtId="0" fontId="17" fillId="0" borderId="0" xfId="0" applyFont="1"/>
    <xf numFmtId="0" fontId="18" fillId="0" borderId="0" xfId="0" applyFont="1"/>
    <xf numFmtId="0" fontId="20" fillId="12" borderId="0" xfId="0" applyFont="1" applyFill="1" applyBorder="1" applyAlignment="1">
      <alignment horizontal="center"/>
    </xf>
    <xf numFmtId="0" fontId="0" fillId="12" borderId="0" xfId="0" applyFill="1" applyBorder="1"/>
    <xf numFmtId="0" fontId="12" fillId="0" borderId="0" xfId="0" applyFont="1"/>
    <xf numFmtId="0" fontId="15" fillId="0" borderId="0" xfId="0" applyFont="1" applyAlignment="1">
      <alignment horizontal="left" vertical="center"/>
    </xf>
    <xf numFmtId="164" fontId="0" fillId="0" borderId="0" xfId="0" applyNumberFormat="1" applyAlignment="1">
      <alignment horizontal="left"/>
    </xf>
    <xf numFmtId="14" fontId="0" fillId="0" borderId="0" xfId="0" applyNumberFormat="1"/>
    <xf numFmtId="0" fontId="21" fillId="0" borderId="0" xfId="0" applyFont="1"/>
    <xf numFmtId="0" fontId="0" fillId="0" borderId="20" xfId="0" applyBorder="1"/>
    <xf numFmtId="0" fontId="0" fillId="0" borderId="21" xfId="0" applyBorder="1"/>
    <xf numFmtId="0" fontId="0" fillId="0" borderId="22" xfId="0" applyBorder="1"/>
    <xf numFmtId="0" fontId="1" fillId="6" borderId="20" xfId="0" applyFont="1" applyFill="1" applyBorder="1" applyAlignment="1">
      <alignment vertical="center"/>
    </xf>
    <xf numFmtId="1" fontId="9" fillId="9" borderId="22" xfId="0" applyNumberFormat="1" applyFont="1" applyFill="1" applyBorder="1" applyAlignment="1">
      <alignment vertical="center" wrapText="1"/>
    </xf>
    <xf numFmtId="0" fontId="0" fillId="0" borderId="23" xfId="0" applyBorder="1"/>
    <xf numFmtId="0" fontId="1" fillId="6" borderId="25" xfId="0" applyFont="1" applyFill="1" applyBorder="1" applyAlignment="1">
      <alignment vertical="center"/>
    </xf>
    <xf numFmtId="1" fontId="9" fillId="9" borderId="26" xfId="0" applyNumberFormat="1" applyFont="1" applyFill="1" applyBorder="1" applyAlignment="1">
      <alignment vertical="center" wrapText="1"/>
    </xf>
    <xf numFmtId="0" fontId="1" fillId="6" borderId="27" xfId="0" applyFont="1" applyFill="1" applyBorder="1" applyAlignment="1">
      <alignment horizontal="center" vertical="center"/>
    </xf>
    <xf numFmtId="1" fontId="9" fillId="0" borderId="27" xfId="0" applyNumberFormat="1" applyFont="1" applyFill="1" applyBorder="1" applyAlignment="1">
      <alignment vertical="center" wrapText="1"/>
    </xf>
    <xf numFmtId="0" fontId="1" fillId="6" borderId="20" xfId="0" applyFont="1" applyFill="1" applyBorder="1" applyAlignment="1">
      <alignment horizontal="center" vertical="center"/>
    </xf>
    <xf numFmtId="1" fontId="9" fillId="9" borderId="22" xfId="0" applyNumberFormat="1" applyFont="1" applyFill="1" applyBorder="1" applyAlignment="1">
      <alignment horizontal="center" vertical="center" wrapText="1"/>
    </xf>
    <xf numFmtId="0" fontId="12" fillId="0" borderId="0" xfId="0" applyFont="1" applyBorder="1" applyAlignment="1">
      <alignment horizontal="left" indent="5"/>
    </xf>
    <xf numFmtId="0" fontId="19" fillId="0" borderId="0" xfId="0" applyFont="1" applyBorder="1" applyAlignment="1">
      <alignment horizontal="left" indent="5"/>
    </xf>
    <xf numFmtId="0" fontId="0" fillId="0" borderId="0" xfId="0" applyBorder="1" applyAlignment="1">
      <alignment horizontal="left"/>
    </xf>
    <xf numFmtId="0" fontId="0" fillId="0" borderId="24" xfId="0" applyBorder="1" applyAlignment="1">
      <alignment horizontal="left"/>
    </xf>
    <xf numFmtId="1" fontId="12" fillId="9" borderId="24" xfId="0" applyNumberFormat="1" applyFont="1" applyFill="1" applyBorder="1" applyAlignment="1">
      <alignment horizontal="center" vertical="center" wrapText="1"/>
    </xf>
    <xf numFmtId="1" fontId="3" fillId="9" borderId="24" xfId="0" applyNumberFormat="1" applyFont="1" applyFill="1" applyBorder="1" applyAlignment="1">
      <alignment horizontal="center" vertical="center" wrapText="1"/>
    </xf>
    <xf numFmtId="0" fontId="0" fillId="0" borderId="25" xfId="0" applyBorder="1"/>
    <xf numFmtId="0" fontId="0" fillId="0" borderId="28" xfId="0" applyBorder="1"/>
    <xf numFmtId="0" fontId="0" fillId="0" borderId="26" xfId="0" applyBorder="1"/>
    <xf numFmtId="0" fontId="1" fillId="6" borderId="25" xfId="0" applyFont="1" applyFill="1" applyBorder="1" applyAlignment="1">
      <alignment horizontal="center" vertical="center"/>
    </xf>
    <xf numFmtId="1" fontId="9" fillId="9" borderId="26" xfId="0" applyNumberFormat="1" applyFont="1" applyFill="1" applyBorder="1" applyAlignment="1">
      <alignment horizontal="center" vertical="center" wrapText="1"/>
    </xf>
    <xf numFmtId="0" fontId="0" fillId="0" borderId="13" xfId="0" applyBorder="1" applyAlignment="1">
      <alignment horizontal="left"/>
    </xf>
    <xf numFmtId="0" fontId="0" fillId="0" borderId="14" xfId="0" applyBorder="1"/>
    <xf numFmtId="0" fontId="0" fillId="0" borderId="1" xfId="0" applyBorder="1" applyAlignment="1">
      <alignment horizontal="center"/>
    </xf>
    <xf numFmtId="0" fontId="0" fillId="0" borderId="1" xfId="0" applyBorder="1" applyAlignment="1">
      <alignment horizontal="right"/>
    </xf>
    <xf numFmtId="0" fontId="0" fillId="0" borderId="8" xfId="0" applyBorder="1" applyAlignment="1">
      <alignment horizontal="left"/>
    </xf>
    <xf numFmtId="0" fontId="0" fillId="0" borderId="12" xfId="0" applyBorder="1" applyAlignment="1">
      <alignment horizontal="center"/>
    </xf>
    <xf numFmtId="0" fontId="0" fillId="0" borderId="12" xfId="0" applyBorder="1" applyAlignment="1">
      <alignment horizontal="right"/>
    </xf>
    <xf numFmtId="0" fontId="0" fillId="0" borderId="10" xfId="0" applyBorder="1" applyAlignment="1">
      <alignment horizontal="center"/>
    </xf>
    <xf numFmtId="0" fontId="0" fillId="0" borderId="10" xfId="0" applyBorder="1" applyAlignment="1">
      <alignment horizontal="right"/>
    </xf>
    <xf numFmtId="0" fontId="0" fillId="0" borderId="0" xfId="0" applyAlignment="1">
      <alignment horizontal="left"/>
    </xf>
    <xf numFmtId="0" fontId="0" fillId="0" borderId="0" xfId="0" applyAlignment="1">
      <alignment horizontal="right"/>
    </xf>
    <xf numFmtId="0" fontId="5" fillId="0" borderId="0" xfId="0" applyFont="1"/>
    <xf numFmtId="0" fontId="9" fillId="0" borderId="0" xfId="0" applyFont="1" applyFill="1" applyBorder="1" applyAlignment="1"/>
    <xf numFmtId="0" fontId="1" fillId="0" borderId="1" xfId="0" applyFont="1" applyBorder="1" applyAlignment="1">
      <alignment horizontal="center"/>
    </xf>
    <xf numFmtId="9" fontId="0" fillId="0" borderId="0" xfId="1" applyFont="1"/>
    <xf numFmtId="0" fontId="3" fillId="8" borderId="1" xfId="0" applyFont="1" applyFill="1" applyBorder="1"/>
    <xf numFmtId="0" fontId="3" fillId="8" borderId="1" xfId="0" applyFont="1" applyFill="1" applyBorder="1" applyAlignment="1">
      <alignment horizontal="right"/>
    </xf>
    <xf numFmtId="0" fontId="3" fillId="9" borderId="1" xfId="0" applyFont="1" applyFill="1" applyBorder="1"/>
    <xf numFmtId="0" fontId="23" fillId="0" borderId="0" xfId="2" applyBorder="1" applyAlignment="1">
      <alignment horizontal="left" vertical="center" wrapText="1"/>
    </xf>
    <xf numFmtId="0" fontId="0" fillId="0" borderId="0" xfId="0" applyBorder="1" applyAlignment="1">
      <alignment horizontal="left" vertical="center" wrapText="1"/>
    </xf>
    <xf numFmtId="0" fontId="0" fillId="11" borderId="1" xfId="0" applyFill="1" applyBorder="1" applyProtection="1">
      <protection locked="0"/>
    </xf>
    <xf numFmtId="0" fontId="0" fillId="11" borderId="1" xfId="0" applyFill="1" applyBorder="1" applyAlignment="1" applyProtection="1">
      <alignment horizontal="right"/>
      <protection locked="0"/>
    </xf>
    <xf numFmtId="0" fontId="8" fillId="11" borderId="1" xfId="0" applyFont="1" applyFill="1" applyBorder="1" applyProtection="1">
      <protection locked="0"/>
    </xf>
    <xf numFmtId="0" fontId="0" fillId="0" borderId="12" xfId="0" applyFill="1" applyBorder="1" applyProtection="1"/>
    <xf numFmtId="0" fontId="0" fillId="0" borderId="7" xfId="0" applyFont="1" applyFill="1" applyBorder="1"/>
    <xf numFmtId="0" fontId="0" fillId="0" borderId="0" xfId="0" applyFont="1" applyFill="1" applyBorder="1"/>
    <xf numFmtId="0" fontId="0" fillId="0" borderId="7" xfId="0" applyFont="1" applyFill="1" applyBorder="1"/>
    <xf numFmtId="0" fontId="0" fillId="0" borderId="0" xfId="0"/>
    <xf numFmtId="0" fontId="15" fillId="0" borderId="0" xfId="0" applyFont="1" applyAlignment="1">
      <alignment horizontal="center" vertical="center"/>
    </xf>
    <xf numFmtId="0" fontId="13" fillId="0" borderId="0" xfId="0" applyFont="1" applyProtection="1"/>
    <xf numFmtId="0" fontId="0" fillId="0" borderId="0" xfId="0" applyFill="1" applyProtection="1"/>
    <xf numFmtId="0" fontId="1" fillId="0" borderId="0" xfId="0" applyFont="1" applyProtection="1"/>
    <xf numFmtId="0" fontId="14" fillId="0" borderId="0" xfId="0" applyFont="1" applyProtection="1"/>
    <xf numFmtId="0" fontId="0" fillId="0" borderId="0" xfId="0" applyFont="1" applyProtection="1"/>
    <xf numFmtId="0" fontId="0" fillId="0" borderId="0" xfId="0" applyFill="1" applyAlignment="1" applyProtection="1">
      <alignment horizontal="left" wrapText="1"/>
    </xf>
    <xf numFmtId="0" fontId="1" fillId="0" borderId="12" xfId="0" applyFont="1" applyBorder="1" applyProtection="1"/>
    <xf numFmtId="0" fontId="0" fillId="0" borderId="0" xfId="0" applyFill="1" applyBorder="1" applyProtection="1"/>
    <xf numFmtId="0" fontId="1" fillId="13" borderId="6" xfId="0" applyFont="1" applyFill="1" applyBorder="1" applyAlignment="1">
      <alignment horizontal="right"/>
    </xf>
    <xf numFmtId="0" fontId="1" fillId="13" borderId="0" xfId="0" applyFont="1" applyFill="1" applyBorder="1"/>
    <xf numFmtId="0" fontId="1" fillId="13" borderId="0" xfId="0" applyFont="1" applyFill="1" applyBorder="1" applyAlignment="1"/>
    <xf numFmtId="2" fontId="1" fillId="13" borderId="0" xfId="0" applyNumberFormat="1" applyFont="1" applyFill="1" applyBorder="1"/>
    <xf numFmtId="0" fontId="0" fillId="13" borderId="0" xfId="0" applyFont="1" applyFill="1" applyBorder="1"/>
    <xf numFmtId="0" fontId="0" fillId="13" borderId="7" xfId="0" applyFont="1" applyFill="1" applyBorder="1"/>
    <xf numFmtId="0" fontId="0" fillId="13" borderId="0" xfId="0" applyFont="1" applyFill="1"/>
    <xf numFmtId="2" fontId="1" fillId="13" borderId="6" xfId="0" applyNumberFormat="1" applyFont="1" applyFill="1" applyBorder="1"/>
    <xf numFmtId="0" fontId="0" fillId="13" borderId="6" xfId="0" applyFont="1" applyFill="1" applyBorder="1" applyAlignment="1"/>
    <xf numFmtId="0" fontId="0" fillId="13" borderId="0" xfId="0" applyFont="1" applyFill="1" applyBorder="1" applyAlignment="1"/>
    <xf numFmtId="0" fontId="3" fillId="13" borderId="1" xfId="0" applyFont="1" applyFill="1" applyBorder="1"/>
    <xf numFmtId="0" fontId="0" fillId="0" borderId="0" xfId="0" applyFill="1" applyBorder="1" applyProtection="1"/>
    <xf numFmtId="0" fontId="1" fillId="0" borderId="10" xfId="0" applyFont="1" applyBorder="1" applyProtection="1"/>
    <xf numFmtId="0" fontId="1" fillId="15" borderId="6" xfId="0" applyFont="1" applyFill="1" applyBorder="1" applyAlignment="1">
      <alignment horizontal="right"/>
    </xf>
    <xf numFmtId="0" fontId="1" fillId="15" borderId="0" xfId="0" applyFont="1" applyFill="1" applyBorder="1"/>
    <xf numFmtId="0" fontId="1" fillId="15" borderId="0" xfId="0" applyFont="1" applyFill="1" applyBorder="1" applyAlignment="1"/>
    <xf numFmtId="2" fontId="1" fillId="15" borderId="0" xfId="0" applyNumberFormat="1" applyFont="1" applyFill="1" applyBorder="1"/>
    <xf numFmtId="0" fontId="0" fillId="15" borderId="0" xfId="0" applyFont="1" applyFill="1" applyBorder="1"/>
    <xf numFmtId="0" fontId="0" fillId="15" borderId="7" xfId="0" applyFont="1" applyFill="1" applyBorder="1"/>
    <xf numFmtId="0" fontId="0" fillId="15" borderId="0" xfId="0" applyFont="1" applyFill="1"/>
    <xf numFmtId="0" fontId="0" fillId="15" borderId="6" xfId="0" applyFont="1" applyFill="1" applyBorder="1"/>
    <xf numFmtId="0" fontId="0" fillId="15" borderId="0" xfId="0" applyFont="1" applyFill="1" applyBorder="1" applyAlignment="1"/>
    <xf numFmtId="0" fontId="0" fillId="4" borderId="11" xfId="0" applyFont="1" applyFill="1" applyBorder="1"/>
    <xf numFmtId="0" fontId="1" fillId="16" borderId="6" xfId="0" applyFont="1" applyFill="1" applyBorder="1" applyAlignment="1">
      <alignment horizontal="right"/>
    </xf>
    <xf numFmtId="0" fontId="1" fillId="16" borderId="0" xfId="0" applyFont="1" applyFill="1" applyBorder="1"/>
    <xf numFmtId="0" fontId="1" fillId="16" borderId="0" xfId="0" applyFont="1" applyFill="1" applyBorder="1" applyAlignment="1"/>
    <xf numFmtId="2" fontId="1" fillId="16" borderId="0" xfId="0" applyNumberFormat="1" applyFont="1" applyFill="1" applyBorder="1"/>
    <xf numFmtId="0" fontId="0" fillId="16" borderId="0" xfId="0" applyFont="1" applyFill="1" applyBorder="1"/>
    <xf numFmtId="0" fontId="0" fillId="16" borderId="7" xfId="0" applyFont="1" applyFill="1" applyBorder="1"/>
    <xf numFmtId="0" fontId="0" fillId="16" borderId="0" xfId="0" applyFont="1" applyFill="1"/>
    <xf numFmtId="0" fontId="0" fillId="16" borderId="6" xfId="0" applyFont="1" applyFill="1" applyBorder="1"/>
    <xf numFmtId="0" fontId="0" fillId="16" borderId="0" xfId="0" applyFont="1" applyFill="1" applyBorder="1" applyAlignment="1"/>
    <xf numFmtId="0" fontId="3" fillId="15" borderId="1" xfId="0" applyFont="1" applyFill="1" applyBorder="1"/>
    <xf numFmtId="0" fontId="3" fillId="15" borderId="6" xfId="0" applyFont="1" applyFill="1" applyBorder="1"/>
    <xf numFmtId="0" fontId="3" fillId="3" borderId="0" xfId="0" applyFont="1" applyFill="1" applyBorder="1"/>
    <xf numFmtId="0" fontId="3" fillId="3" borderId="1" xfId="0" applyFont="1" applyFill="1" applyBorder="1"/>
    <xf numFmtId="0" fontId="3" fillId="3" borderId="1" xfId="0" applyFont="1" applyFill="1" applyBorder="1" applyAlignment="1">
      <alignment horizontal="right"/>
    </xf>
    <xf numFmtId="0" fontId="3" fillId="16" borderId="1" xfId="0" applyFont="1" applyFill="1" applyBorder="1"/>
    <xf numFmtId="0" fontId="0" fillId="0" borderId="1" xfId="0" applyBorder="1" applyAlignment="1">
      <alignment horizontal="left"/>
    </xf>
    <xf numFmtId="0" fontId="0" fillId="0" borderId="3" xfId="0" applyBorder="1" applyAlignment="1">
      <alignment horizontal="center"/>
    </xf>
    <xf numFmtId="0" fontId="0" fillId="0" borderId="10" xfId="0" applyBorder="1" applyAlignment="1">
      <alignment horizontal="center" vertical="center"/>
    </xf>
    <xf numFmtId="0" fontId="9" fillId="6" borderId="23" xfId="0" applyFont="1" applyFill="1" applyBorder="1" applyAlignment="1">
      <alignment horizontal="center" vertical="center"/>
    </xf>
    <xf numFmtId="0" fontId="9" fillId="6" borderId="0" xfId="0" applyFont="1" applyFill="1" applyBorder="1" applyAlignment="1">
      <alignment horizontal="center" vertical="center"/>
    </xf>
    <xf numFmtId="0" fontId="11" fillId="0" borderId="0" xfId="0" applyFont="1" applyAlignment="1"/>
    <xf numFmtId="0" fontId="26" fillId="0" borderId="0" xfId="0" applyFont="1" applyAlignment="1">
      <alignment vertical="center"/>
    </xf>
    <xf numFmtId="0" fontId="27" fillId="0" borderId="0" xfId="0" applyFont="1" applyAlignment="1">
      <alignment vertical="center"/>
    </xf>
    <xf numFmtId="0" fontId="29" fillId="0" borderId="0" xfId="0" applyFont="1" applyAlignment="1">
      <alignment vertical="center"/>
    </xf>
    <xf numFmtId="0" fontId="26" fillId="0" borderId="0" xfId="0" applyFont="1" applyAlignment="1">
      <alignment horizontal="left" vertical="center" indent="6"/>
    </xf>
    <xf numFmtId="0" fontId="31" fillId="0" borderId="0" xfId="0" applyFont="1" applyAlignment="1">
      <alignment vertical="center"/>
    </xf>
    <xf numFmtId="0" fontId="32" fillId="0" borderId="0" xfId="0" applyFont="1" applyAlignment="1">
      <alignment horizontal="left" vertical="center" indent="4"/>
    </xf>
    <xf numFmtId="0" fontId="25" fillId="0" borderId="0" xfId="0" applyFont="1" applyBorder="1"/>
    <xf numFmtId="0" fontId="25" fillId="0" borderId="0" xfId="0" applyFont="1" applyBorder="1" applyAlignment="1">
      <alignment horizontal="center"/>
    </xf>
    <xf numFmtId="0" fontId="0" fillId="0" borderId="13" xfId="0" applyBorder="1" applyAlignment="1"/>
    <xf numFmtId="0" fontId="0" fillId="0" borderId="14" xfId="0" applyBorder="1" applyAlignment="1"/>
    <xf numFmtId="0" fontId="0" fillId="0" borderId="15" xfId="0" applyBorder="1" applyAlignment="1"/>
    <xf numFmtId="0" fontId="19" fillId="11" borderId="13" xfId="0" applyFont="1" applyFill="1" applyBorder="1" applyAlignment="1" applyProtection="1">
      <alignment horizontal="left"/>
      <protection locked="0"/>
    </xf>
    <xf numFmtId="0" fontId="20" fillId="11" borderId="14" xfId="0" applyFont="1" applyFill="1" applyBorder="1" applyAlignment="1" applyProtection="1">
      <alignment horizontal="left"/>
      <protection locked="0"/>
    </xf>
    <xf numFmtId="0" fontId="20" fillId="11" borderId="15" xfId="0" applyFont="1" applyFill="1" applyBorder="1" applyAlignment="1" applyProtection="1">
      <alignment horizontal="left"/>
      <protection locked="0"/>
    </xf>
    <xf numFmtId="0" fontId="20" fillId="11" borderId="1" xfId="0" applyFont="1" applyFill="1" applyBorder="1" applyAlignment="1" applyProtection="1">
      <alignment horizontal="left"/>
      <protection locked="0"/>
    </xf>
    <xf numFmtId="0" fontId="0" fillId="11" borderId="3" xfId="0" applyFill="1" applyBorder="1" applyAlignment="1" applyProtection="1">
      <alignment horizontal="left" wrapText="1"/>
      <protection locked="0"/>
    </xf>
    <xf numFmtId="0" fontId="0" fillId="11" borderId="4" xfId="0" applyFill="1" applyBorder="1" applyAlignment="1" applyProtection="1">
      <alignment horizontal="left" wrapText="1"/>
      <protection locked="0"/>
    </xf>
    <xf numFmtId="0" fontId="0" fillId="11" borderId="5" xfId="0" applyFill="1" applyBorder="1" applyAlignment="1" applyProtection="1">
      <alignment horizontal="left" wrapText="1"/>
      <protection locked="0"/>
    </xf>
    <xf numFmtId="0" fontId="0" fillId="11" borderId="6" xfId="0" applyFill="1" applyBorder="1" applyAlignment="1" applyProtection="1">
      <alignment horizontal="left" wrapText="1"/>
      <protection locked="0"/>
    </xf>
    <xf numFmtId="0" fontId="0" fillId="11" borderId="0" xfId="0" applyFill="1" applyBorder="1" applyAlignment="1" applyProtection="1">
      <alignment horizontal="left" wrapText="1"/>
      <protection locked="0"/>
    </xf>
    <xf numFmtId="0" fontId="0" fillId="11" borderId="7" xfId="0" applyFill="1" applyBorder="1" applyAlignment="1" applyProtection="1">
      <alignment horizontal="left" wrapText="1"/>
      <protection locked="0"/>
    </xf>
    <xf numFmtId="0" fontId="0" fillId="11" borderId="8" xfId="0" applyFill="1" applyBorder="1" applyAlignment="1" applyProtection="1">
      <alignment horizontal="left" wrapText="1"/>
      <protection locked="0"/>
    </xf>
    <xf numFmtId="0" fontId="0" fillId="11" borderId="2" xfId="0" applyFill="1" applyBorder="1" applyAlignment="1" applyProtection="1">
      <alignment horizontal="left" wrapText="1"/>
      <protection locked="0"/>
    </xf>
    <xf numFmtId="0" fontId="0" fillId="11" borderId="9" xfId="0" applyFill="1" applyBorder="1" applyAlignment="1" applyProtection="1">
      <alignment horizontal="left" wrapText="1"/>
      <protection locked="0"/>
    </xf>
    <xf numFmtId="0" fontId="0" fillId="0" borderId="6" xfId="0" applyFill="1" applyBorder="1"/>
    <xf numFmtId="0" fontId="0" fillId="0" borderId="0" xfId="0" applyFill="1" applyBorder="1"/>
    <xf numFmtId="0" fontId="0" fillId="0" borderId="7" xfId="0" applyFill="1" applyBorder="1"/>
    <xf numFmtId="0" fontId="0" fillId="0" borderId="8" xfId="0" applyFill="1" applyBorder="1"/>
    <xf numFmtId="0" fontId="0" fillId="0" borderId="2" xfId="0" applyFill="1" applyBorder="1"/>
    <xf numFmtId="0" fontId="0" fillId="0" borderId="9" xfId="0" applyFill="1" applyBorder="1"/>
    <xf numFmtId="0" fontId="9" fillId="0" borderId="6" xfId="0" applyFont="1" applyFill="1" applyBorder="1" applyAlignment="1" applyProtection="1">
      <alignment horizontal="center" vertical="top"/>
    </xf>
    <xf numFmtId="0" fontId="9" fillId="0" borderId="0" xfId="0" applyFont="1" applyFill="1" applyBorder="1" applyAlignment="1" applyProtection="1">
      <alignment horizontal="center" vertical="top"/>
    </xf>
    <xf numFmtId="0" fontId="9" fillId="0" borderId="7" xfId="0" applyFont="1" applyFill="1" applyBorder="1" applyAlignment="1" applyProtection="1">
      <alignment horizontal="center" vertical="top"/>
    </xf>
    <xf numFmtId="0" fontId="9" fillId="0" borderId="8" xfId="0" applyFont="1" applyFill="1" applyBorder="1" applyAlignment="1" applyProtection="1">
      <alignment horizontal="center" vertical="top"/>
    </xf>
    <xf numFmtId="0" fontId="9" fillId="0" borderId="2" xfId="0" applyFont="1" applyFill="1" applyBorder="1" applyAlignment="1" applyProtection="1">
      <alignment horizontal="center" vertical="top"/>
    </xf>
    <xf numFmtId="0" fontId="9" fillId="0" borderId="9" xfId="0" applyFont="1" applyFill="1" applyBorder="1" applyAlignment="1" applyProtection="1">
      <alignment horizontal="center" vertical="top"/>
    </xf>
    <xf numFmtId="0" fontId="5" fillId="13" borderId="1" xfId="0" applyFont="1" applyFill="1" applyBorder="1" applyAlignment="1" applyProtection="1">
      <alignment horizontal="center" vertical="center" textRotation="90"/>
    </xf>
    <xf numFmtId="0" fontId="1" fillId="8" borderId="10" xfId="0" applyFont="1" applyFill="1" applyBorder="1" applyAlignment="1" applyProtection="1">
      <alignment horizontal="center" vertical="center" textRotation="90" wrapText="1"/>
    </xf>
    <xf numFmtId="0" fontId="1" fillId="8" borderId="11" xfId="0" applyFont="1" applyFill="1" applyBorder="1" applyAlignment="1" applyProtection="1">
      <alignment horizontal="center" vertical="center" textRotation="90" wrapText="1"/>
    </xf>
    <xf numFmtId="0" fontId="1" fillId="8" borderId="12" xfId="0" applyFont="1" applyFill="1" applyBorder="1" applyAlignment="1" applyProtection="1">
      <alignment horizontal="center" vertical="center" textRotation="90" wrapText="1"/>
    </xf>
    <xf numFmtId="0" fontId="1" fillId="0" borderId="10" xfId="0" applyFont="1" applyBorder="1" applyAlignment="1" applyProtection="1">
      <alignment horizontal="center" vertical="center" wrapText="1"/>
    </xf>
    <xf numFmtId="0" fontId="9" fillId="0" borderId="11" xfId="0" applyFont="1" applyBorder="1" applyAlignment="1" applyProtection="1">
      <alignment horizontal="center" vertical="center" wrapText="1"/>
    </xf>
    <xf numFmtId="0" fontId="9" fillId="0" borderId="12" xfId="0" applyFont="1" applyBorder="1" applyAlignment="1" applyProtection="1">
      <alignment horizontal="center" vertical="center" wrapText="1"/>
    </xf>
    <xf numFmtId="0" fontId="14" fillId="0" borderId="10" xfId="0" applyFont="1" applyBorder="1" applyAlignment="1" applyProtection="1">
      <alignment horizontal="center" vertical="center" wrapText="1"/>
    </xf>
    <xf numFmtId="0" fontId="14" fillId="0" borderId="11" xfId="0" applyFont="1" applyBorder="1" applyAlignment="1" applyProtection="1">
      <alignment horizontal="center" vertical="center" wrapText="1"/>
    </xf>
    <xf numFmtId="0" fontId="14" fillId="0" borderId="12" xfId="0" applyFont="1" applyBorder="1" applyAlignment="1" applyProtection="1">
      <alignment horizontal="center" vertical="center" wrapText="1"/>
    </xf>
    <xf numFmtId="0" fontId="9" fillId="0" borderId="13" xfId="0" applyFont="1" applyFill="1" applyBorder="1" applyAlignment="1" applyProtection="1">
      <alignment horizontal="left" vertical="top"/>
    </xf>
    <xf numFmtId="0" fontId="9" fillId="0" borderId="14" xfId="0" applyFont="1" applyFill="1" applyBorder="1" applyAlignment="1" applyProtection="1">
      <alignment horizontal="left" vertical="top"/>
    </xf>
    <xf numFmtId="0" fontId="9" fillId="0" borderId="15" xfId="0" applyFont="1" applyFill="1" applyBorder="1" applyAlignment="1" applyProtection="1">
      <alignment horizontal="left" vertical="top"/>
    </xf>
    <xf numFmtId="0" fontId="9" fillId="0" borderId="3" xfId="0" applyFont="1" applyFill="1" applyBorder="1" applyAlignment="1" applyProtection="1">
      <alignment horizontal="center" vertical="top"/>
    </xf>
    <xf numFmtId="0" fontId="9" fillId="0" borderId="4" xfId="0" applyFont="1" applyFill="1" applyBorder="1" applyAlignment="1" applyProtection="1">
      <alignment horizontal="center" vertical="top"/>
    </xf>
    <xf numFmtId="0" fontId="9" fillId="0" borderId="5" xfId="0" applyFont="1" applyFill="1" applyBorder="1" applyAlignment="1" applyProtection="1">
      <alignment horizontal="center" vertical="top"/>
    </xf>
    <xf numFmtId="0" fontId="1" fillId="16" borderId="10" xfId="0" applyFont="1" applyFill="1" applyBorder="1" applyAlignment="1" applyProtection="1">
      <alignment horizontal="center" vertical="center" textRotation="90" wrapText="1"/>
    </xf>
    <xf numFmtId="0" fontId="1" fillId="16" borderId="11" xfId="0" applyFont="1" applyFill="1" applyBorder="1" applyAlignment="1" applyProtection="1">
      <alignment horizontal="center" vertical="center" textRotation="90" wrapText="1"/>
    </xf>
    <xf numFmtId="0" fontId="1" fillId="16" borderId="12" xfId="0" applyFont="1" applyFill="1" applyBorder="1" applyAlignment="1" applyProtection="1">
      <alignment horizontal="center" vertical="center" textRotation="90" wrapText="1"/>
    </xf>
    <xf numFmtId="0" fontId="0" fillId="0" borderId="3" xfId="0" applyFill="1" applyBorder="1"/>
    <xf numFmtId="0" fontId="0" fillId="0" borderId="4" xfId="0" applyFill="1" applyBorder="1"/>
    <xf numFmtId="0" fontId="0" fillId="0" borderId="5" xfId="0" applyFill="1" applyBorder="1"/>
    <xf numFmtId="0" fontId="1" fillId="0" borderId="5" xfId="0" applyFont="1" applyBorder="1" applyAlignment="1" applyProtection="1">
      <alignment horizontal="center" vertical="center" wrapText="1"/>
    </xf>
    <xf numFmtId="0" fontId="1" fillId="0" borderId="7" xfId="0" applyFont="1" applyBorder="1" applyAlignment="1" applyProtection="1">
      <alignment horizontal="center" vertical="center" wrapText="1"/>
    </xf>
    <xf numFmtId="0" fontId="1" fillId="0" borderId="9" xfId="0" applyFont="1" applyBorder="1" applyAlignment="1" applyProtection="1">
      <alignment horizontal="center" vertical="center" wrapText="1"/>
    </xf>
    <xf numFmtId="0" fontId="6" fillId="0" borderId="3" xfId="0" applyFont="1" applyBorder="1" applyAlignment="1">
      <alignment horizontal="left" wrapText="1"/>
    </xf>
    <xf numFmtId="0" fontId="6" fillId="0" borderId="4" xfId="0" applyFont="1" applyBorder="1" applyAlignment="1">
      <alignment horizontal="left" wrapText="1"/>
    </xf>
    <xf numFmtId="0" fontId="6" fillId="0" borderId="5" xfId="0" applyFont="1" applyBorder="1" applyAlignment="1">
      <alignment horizontal="left" wrapText="1"/>
    </xf>
    <xf numFmtId="0" fontId="6" fillId="0" borderId="8" xfId="0" applyFont="1" applyBorder="1" applyAlignment="1">
      <alignment horizontal="left" wrapText="1"/>
    </xf>
    <xf numFmtId="0" fontId="6" fillId="0" borderId="2" xfId="0" applyFont="1" applyBorder="1" applyAlignment="1">
      <alignment horizontal="left" wrapText="1"/>
    </xf>
    <xf numFmtId="0" fontId="6" fillId="0" borderId="9" xfId="0" applyFont="1" applyBorder="1" applyAlignment="1">
      <alignment horizontal="left" wrapText="1"/>
    </xf>
    <xf numFmtId="0" fontId="4" fillId="0" borderId="6" xfId="0" applyFont="1" applyFill="1" applyBorder="1" applyAlignment="1">
      <alignment horizontal="left" wrapText="1"/>
    </xf>
    <xf numFmtId="0" fontId="4" fillId="0" borderId="0" xfId="0" applyFont="1" applyFill="1" applyBorder="1" applyAlignment="1">
      <alignment horizontal="left" wrapText="1"/>
    </xf>
    <xf numFmtId="0" fontId="4" fillId="0" borderId="7" xfId="0" applyFont="1" applyFill="1" applyBorder="1" applyAlignment="1">
      <alignment horizontal="left" wrapText="1"/>
    </xf>
    <xf numFmtId="0" fontId="4" fillId="0" borderId="8" xfId="0" applyFont="1" applyFill="1" applyBorder="1" applyAlignment="1">
      <alignment horizontal="left" wrapText="1"/>
    </xf>
    <xf numFmtId="0" fontId="4" fillId="0" borderId="2" xfId="0" applyFont="1" applyFill="1" applyBorder="1" applyAlignment="1">
      <alignment horizontal="left" wrapText="1"/>
    </xf>
    <xf numFmtId="0" fontId="4" fillId="0" borderId="9" xfId="0" applyFont="1" applyFill="1" applyBorder="1" applyAlignment="1">
      <alignment horizontal="left" wrapText="1"/>
    </xf>
    <xf numFmtId="0" fontId="0" fillId="0" borderId="3" xfId="0" applyBorder="1" applyAlignment="1">
      <alignment horizontal="left" wrapText="1"/>
    </xf>
    <xf numFmtId="0" fontId="0" fillId="0" borderId="4" xfId="0" applyBorder="1" applyAlignment="1">
      <alignment horizontal="left" wrapText="1"/>
    </xf>
    <xf numFmtId="0" fontId="0" fillId="0" borderId="5" xfId="0" applyBorder="1" applyAlignment="1">
      <alignment horizontal="left" wrapText="1"/>
    </xf>
    <xf numFmtId="0" fontId="4" fillId="0" borderId="3" xfId="0" applyFont="1" applyFill="1" applyBorder="1" applyAlignment="1">
      <alignment wrapText="1"/>
    </xf>
    <xf numFmtId="0" fontId="4" fillId="0" borderId="4" xfId="0" applyFont="1" applyFill="1" applyBorder="1" applyAlignment="1">
      <alignment wrapText="1"/>
    </xf>
    <xf numFmtId="0" fontId="4" fillId="0" borderId="5" xfId="0" applyFont="1" applyFill="1" applyBorder="1" applyAlignment="1">
      <alignment wrapText="1"/>
    </xf>
    <xf numFmtId="0" fontId="4" fillId="0" borderId="6" xfId="0" applyFont="1" applyBorder="1" applyAlignment="1">
      <alignment horizontal="left" wrapText="1"/>
    </xf>
    <xf numFmtId="0" fontId="4" fillId="0" borderId="0" xfId="0" applyFont="1" applyBorder="1" applyAlignment="1">
      <alignment horizontal="left" wrapText="1"/>
    </xf>
    <xf numFmtId="0" fontId="4" fillId="0" borderId="7" xfId="0" applyFont="1" applyBorder="1" applyAlignment="1">
      <alignment horizontal="left" wrapText="1"/>
    </xf>
    <xf numFmtId="0" fontId="0" fillId="0" borderId="6" xfId="0" applyBorder="1" applyAlignment="1">
      <alignment horizontal="left" wrapText="1"/>
    </xf>
    <xf numFmtId="0" fontId="0" fillId="0" borderId="0" xfId="0" applyBorder="1" applyAlignment="1">
      <alignment horizontal="left" wrapText="1"/>
    </xf>
    <xf numFmtId="0" fontId="0" fillId="0" borderId="7" xfId="0" applyBorder="1" applyAlignment="1">
      <alignment horizontal="left" wrapText="1"/>
    </xf>
    <xf numFmtId="0" fontId="4" fillId="0" borderId="8" xfId="0" applyFont="1" applyBorder="1" applyAlignment="1">
      <alignment horizontal="left" vertical="top" wrapText="1"/>
    </xf>
    <xf numFmtId="0" fontId="4" fillId="0" borderId="2" xfId="0" applyFont="1" applyBorder="1" applyAlignment="1">
      <alignment horizontal="left" vertical="top" wrapText="1"/>
    </xf>
    <xf numFmtId="0" fontId="4" fillId="0" borderId="9" xfId="0" applyFont="1" applyBorder="1" applyAlignment="1">
      <alignment horizontal="left" vertical="top" wrapText="1"/>
    </xf>
    <xf numFmtId="0" fontId="1" fillId="0" borderId="3" xfId="0" applyFont="1" applyBorder="1" applyAlignment="1">
      <alignment wrapText="1"/>
    </xf>
    <xf numFmtId="0" fontId="1" fillId="0" borderId="4" xfId="0" applyFont="1" applyBorder="1" applyAlignment="1">
      <alignment wrapText="1"/>
    </xf>
    <xf numFmtId="0" fontId="1" fillId="0" borderId="5" xfId="0" applyFont="1" applyBorder="1" applyAlignment="1">
      <alignment wrapText="1"/>
    </xf>
    <xf numFmtId="0" fontId="5" fillId="14" borderId="1" xfId="0" applyFont="1" applyFill="1" applyBorder="1" applyAlignment="1" applyProtection="1">
      <alignment horizontal="center" vertical="center" textRotation="90"/>
    </xf>
    <xf numFmtId="0" fontId="1" fillId="0" borderId="11"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0" fillId="0" borderId="10" xfId="0" applyFont="1" applyBorder="1" applyAlignment="1" applyProtection="1">
      <alignment horizontal="center" vertical="center" wrapText="1"/>
    </xf>
    <xf numFmtId="0" fontId="6" fillId="0" borderId="13" xfId="0" applyFont="1" applyBorder="1" applyAlignment="1">
      <alignment horizontal="left"/>
    </xf>
    <xf numFmtId="0" fontId="6" fillId="0" borderId="14" xfId="0" applyFont="1" applyBorder="1" applyAlignment="1">
      <alignment horizontal="left"/>
    </xf>
    <xf numFmtId="0" fontId="0" fillId="0" borderId="3" xfId="0" applyBorder="1" applyAlignment="1">
      <alignment wrapText="1"/>
    </xf>
    <xf numFmtId="0" fontId="0" fillId="0" borderId="4" xfId="0" applyBorder="1" applyAlignment="1">
      <alignment wrapText="1"/>
    </xf>
    <xf numFmtId="0" fontId="0" fillId="0" borderId="5" xfId="0" applyBorder="1" applyAlignment="1">
      <alignment wrapText="1"/>
    </xf>
    <xf numFmtId="0" fontId="6" fillId="0" borderId="13" xfId="0" applyFont="1" applyBorder="1"/>
    <xf numFmtId="0" fontId="6" fillId="0" borderId="14" xfId="0" applyFont="1" applyBorder="1"/>
    <xf numFmtId="0" fontId="0" fillId="0" borderId="2" xfId="0" applyBorder="1" applyAlignment="1">
      <alignment horizontal="left" wrapText="1"/>
    </xf>
    <xf numFmtId="0" fontId="0" fillId="0" borderId="3" xfId="0" applyFont="1" applyFill="1" applyBorder="1"/>
    <xf numFmtId="0" fontId="24" fillId="0" borderId="4" xfId="0" applyFont="1" applyFill="1" applyBorder="1"/>
    <xf numFmtId="0" fontId="24" fillId="0" borderId="5" xfId="0" applyFont="1" applyFill="1" applyBorder="1"/>
    <xf numFmtId="0" fontId="4" fillId="0" borderId="8" xfId="0" applyFont="1" applyBorder="1" applyAlignment="1">
      <alignment wrapText="1"/>
    </xf>
    <xf numFmtId="0" fontId="4" fillId="0" borderId="2" xfId="0" applyFont="1" applyBorder="1" applyAlignment="1">
      <alignment wrapText="1"/>
    </xf>
    <xf numFmtId="0" fontId="4" fillId="0" borderId="9" xfId="0" applyFont="1" applyBorder="1" applyAlignment="1">
      <alignment wrapText="1"/>
    </xf>
    <xf numFmtId="0" fontId="1" fillId="10" borderId="1" xfId="0" applyFont="1" applyFill="1" applyBorder="1" applyAlignment="1" applyProtection="1">
      <alignment horizontal="center" vertical="center" textRotation="90"/>
    </xf>
    <xf numFmtId="0" fontId="0" fillId="11" borderId="1" xfId="0" applyFill="1" applyBorder="1" applyAlignment="1" applyProtection="1">
      <alignment horizontal="center" wrapText="1"/>
      <protection locked="0"/>
    </xf>
    <xf numFmtId="0" fontId="14" fillId="0" borderId="1" xfId="0" applyFont="1" applyBorder="1" applyAlignment="1" applyProtection="1">
      <alignment horizontal="center" vertical="center" wrapText="1"/>
    </xf>
    <xf numFmtId="0" fontId="0" fillId="11" borderId="1" xfId="0" applyFill="1" applyBorder="1" applyAlignment="1" applyProtection="1">
      <alignment horizontal="left" wrapText="1"/>
      <protection locked="0"/>
    </xf>
    <xf numFmtId="0" fontId="4" fillId="0" borderId="6" xfId="0" applyFont="1" applyFill="1" applyBorder="1" applyAlignment="1">
      <alignment wrapText="1"/>
    </xf>
    <xf numFmtId="0" fontId="4" fillId="0" borderId="0" xfId="0" applyFont="1" applyFill="1" applyBorder="1" applyAlignment="1">
      <alignment wrapText="1"/>
    </xf>
    <xf numFmtId="0" fontId="4" fillId="0" borderId="7" xfId="0" applyFont="1" applyFill="1" applyBorder="1" applyAlignment="1">
      <alignment wrapText="1"/>
    </xf>
    <xf numFmtId="0" fontId="4" fillId="0" borderId="8" xfId="0" applyFont="1" applyFill="1" applyBorder="1" applyAlignment="1">
      <alignment wrapText="1"/>
    </xf>
    <xf numFmtId="0" fontId="4" fillId="0" borderId="2" xfId="0" applyFont="1" applyFill="1" applyBorder="1" applyAlignment="1">
      <alignment wrapText="1"/>
    </xf>
    <xf numFmtId="0" fontId="4" fillId="0" borderId="9" xfId="0" applyFont="1" applyFill="1" applyBorder="1" applyAlignment="1">
      <alignment wrapText="1"/>
    </xf>
    <xf numFmtId="0" fontId="5" fillId="9" borderId="1" xfId="0" applyFont="1" applyFill="1" applyBorder="1" applyAlignment="1" applyProtection="1">
      <alignment horizontal="center" vertical="center" textRotation="90"/>
    </xf>
    <xf numFmtId="0" fontId="0" fillId="11" borderId="3" xfId="0" applyFill="1" applyBorder="1" applyAlignment="1" applyProtection="1">
      <alignment horizontal="center" wrapText="1"/>
      <protection locked="0"/>
    </xf>
    <xf numFmtId="0" fontId="0" fillId="11" borderId="4" xfId="0" applyFill="1" applyBorder="1" applyAlignment="1" applyProtection="1">
      <alignment horizontal="center" wrapText="1"/>
      <protection locked="0"/>
    </xf>
    <xf numFmtId="0" fontId="0" fillId="11" borderId="5" xfId="0" applyFill="1" applyBorder="1" applyAlignment="1" applyProtection="1">
      <alignment horizontal="center" wrapText="1"/>
      <protection locked="0"/>
    </xf>
    <xf numFmtId="0" fontId="0" fillId="11" borderId="6" xfId="0" applyFill="1" applyBorder="1" applyAlignment="1" applyProtection="1">
      <alignment horizontal="center" wrapText="1"/>
      <protection locked="0"/>
    </xf>
    <xf numFmtId="0" fontId="0" fillId="11" borderId="0" xfId="0" applyFill="1" applyBorder="1" applyAlignment="1" applyProtection="1">
      <alignment horizontal="center" wrapText="1"/>
      <protection locked="0"/>
    </xf>
    <xf numFmtId="0" fontId="0" fillId="11" borderId="7" xfId="0" applyFill="1" applyBorder="1" applyAlignment="1" applyProtection="1">
      <alignment horizontal="center" wrapText="1"/>
      <protection locked="0"/>
    </xf>
    <xf numFmtId="0" fontId="0" fillId="11" borderId="8" xfId="0" applyFill="1" applyBorder="1" applyAlignment="1" applyProtection="1">
      <alignment horizontal="center" wrapText="1"/>
      <protection locked="0"/>
    </xf>
    <xf numFmtId="0" fontId="0" fillId="11" borderId="2" xfId="0" applyFill="1" applyBorder="1" applyAlignment="1" applyProtection="1">
      <alignment horizontal="center" wrapText="1"/>
      <protection locked="0"/>
    </xf>
    <xf numFmtId="0" fontId="0" fillId="11" borderId="9" xfId="0" applyFill="1" applyBorder="1" applyAlignment="1" applyProtection="1">
      <alignment horizontal="center" wrapText="1"/>
      <protection locked="0"/>
    </xf>
    <xf numFmtId="0" fontId="0" fillId="0" borderId="3" xfId="0" applyBorder="1" applyAlignment="1">
      <alignment horizontal="left"/>
    </xf>
    <xf numFmtId="0" fontId="0" fillId="0" borderId="4" xfId="0" applyBorder="1" applyAlignment="1">
      <alignment horizontal="left"/>
    </xf>
    <xf numFmtId="0" fontId="0" fillId="0" borderId="5" xfId="0" applyBorder="1" applyAlignment="1">
      <alignment horizontal="left"/>
    </xf>
    <xf numFmtId="0" fontId="1" fillId="8" borderId="5" xfId="0" applyFont="1" applyFill="1" applyBorder="1" applyAlignment="1" applyProtection="1">
      <alignment horizontal="center" vertical="center" textRotation="90"/>
    </xf>
    <xf numFmtId="0" fontId="1" fillId="8" borderId="7" xfId="0" applyFont="1" applyFill="1" applyBorder="1" applyAlignment="1" applyProtection="1">
      <alignment horizontal="center" vertical="center" textRotation="90"/>
    </xf>
    <xf numFmtId="0" fontId="0" fillId="0" borderId="3" xfId="0" applyFill="1" applyBorder="1" applyProtection="1"/>
    <xf numFmtId="0" fontId="0" fillId="0" borderId="4" xfId="0" applyFill="1" applyBorder="1" applyProtection="1"/>
    <xf numFmtId="0" fontId="0" fillId="0" borderId="5" xfId="0" applyFill="1" applyBorder="1" applyProtection="1"/>
    <xf numFmtId="0" fontId="0" fillId="0" borderId="6" xfId="0" applyFill="1" applyBorder="1" applyProtection="1"/>
    <xf numFmtId="0" fontId="0" fillId="0" borderId="0" xfId="0" applyFill="1" applyBorder="1" applyProtection="1"/>
    <xf numFmtId="0" fontId="0" fillId="0" borderId="7" xfId="0" applyFill="1" applyBorder="1" applyProtection="1"/>
    <xf numFmtId="0" fontId="0" fillId="0" borderId="8" xfId="0" applyFill="1" applyBorder="1" applyProtection="1"/>
    <xf numFmtId="0" fontId="0" fillId="0" borderId="2" xfId="0" applyFill="1" applyBorder="1" applyProtection="1"/>
    <xf numFmtId="0" fontId="0" fillId="0" borderId="9" xfId="0" applyFill="1" applyBorder="1" applyProtection="1"/>
    <xf numFmtId="0" fontId="9" fillId="0" borderId="3" xfId="0" applyFont="1" applyFill="1" applyBorder="1" applyAlignment="1" applyProtection="1">
      <alignment horizontal="left" vertical="top"/>
    </xf>
    <xf numFmtId="0" fontId="9" fillId="0" borderId="4" xfId="0" applyFont="1" applyFill="1" applyBorder="1" applyAlignment="1" applyProtection="1">
      <alignment horizontal="left" vertical="top"/>
    </xf>
    <xf numFmtId="0" fontId="9" fillId="0" borderId="5" xfId="0" applyFont="1" applyFill="1" applyBorder="1" applyAlignment="1" applyProtection="1">
      <alignment horizontal="left" vertical="top"/>
    </xf>
    <xf numFmtId="0" fontId="4" fillId="0" borderId="3" xfId="0" applyFont="1" applyBorder="1" applyAlignment="1">
      <alignment wrapText="1"/>
    </xf>
    <xf numFmtId="0" fontId="4" fillId="0" borderId="4" xfId="0" applyFont="1" applyBorder="1" applyAlignment="1">
      <alignment wrapText="1"/>
    </xf>
    <xf numFmtId="0" fontId="4" fillId="0" borderId="5" xfId="0" applyFont="1" applyBorder="1" applyAlignment="1">
      <alignment wrapText="1"/>
    </xf>
    <xf numFmtId="0" fontId="9" fillId="0" borderId="10" xfId="0" applyFont="1" applyBorder="1" applyAlignment="1" applyProtection="1">
      <alignment horizontal="center" vertical="center" wrapText="1"/>
    </xf>
    <xf numFmtId="0" fontId="9" fillId="0" borderId="1" xfId="0" applyFont="1" applyBorder="1" applyAlignment="1" applyProtection="1">
      <alignment horizontal="center" vertical="center" wrapText="1"/>
    </xf>
    <xf numFmtId="0" fontId="4" fillId="0" borderId="2" xfId="0" applyFont="1" applyBorder="1" applyAlignment="1">
      <alignment horizontal="left" wrapText="1"/>
    </xf>
    <xf numFmtId="0" fontId="0" fillId="0" borderId="13" xfId="0" applyBorder="1" applyAlignment="1">
      <alignment horizontal="center" vertical="top" wrapText="1"/>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0" xfId="0" applyBorder="1" applyAlignment="1">
      <alignment horizontal="left"/>
    </xf>
    <xf numFmtId="0" fontId="0" fillId="0" borderId="24" xfId="0" applyBorder="1" applyAlignment="1">
      <alignment horizontal="left"/>
    </xf>
    <xf numFmtId="0" fontId="22" fillId="0" borderId="0" xfId="0" applyFont="1" applyBorder="1" applyAlignment="1">
      <alignment horizontal="left" vertical="center" indent="5"/>
    </xf>
    <xf numFmtId="0" fontId="0" fillId="0" borderId="0" xfId="0" applyBorder="1" applyAlignment="1">
      <alignment horizontal="left" vertical="center"/>
    </xf>
    <xf numFmtId="0" fontId="0" fillId="0" borderId="24" xfId="0" applyBorder="1" applyAlignment="1">
      <alignment horizontal="left" vertical="center"/>
    </xf>
    <xf numFmtId="0" fontId="12" fillId="6" borderId="23" xfId="0" applyFont="1" applyFill="1" applyBorder="1" applyAlignment="1">
      <alignment horizontal="center" vertical="center"/>
    </xf>
    <xf numFmtId="165" fontId="0" fillId="11" borderId="13" xfId="0" applyNumberFormat="1" applyFill="1" applyBorder="1" applyAlignment="1" applyProtection="1">
      <alignment horizontal="left"/>
      <protection locked="0"/>
    </xf>
    <xf numFmtId="165" fontId="0" fillId="11" borderId="15" xfId="0" applyNumberFormat="1" applyFill="1" applyBorder="1" applyAlignment="1" applyProtection="1">
      <alignment horizontal="left"/>
      <protection locked="0"/>
    </xf>
    <xf numFmtId="0" fontId="0" fillId="0" borderId="13" xfId="0" applyBorder="1" applyAlignment="1">
      <alignment horizontal="left" wrapText="1"/>
    </xf>
    <xf numFmtId="0" fontId="0" fillId="0" borderId="14" xfId="0" applyBorder="1" applyAlignment="1">
      <alignment horizontal="left" wrapText="1"/>
    </xf>
    <xf numFmtId="0" fontId="0" fillId="0" borderId="15" xfId="0" applyBorder="1" applyAlignment="1">
      <alignment horizontal="left" wrapText="1"/>
    </xf>
    <xf numFmtId="1" fontId="12" fillId="9" borderId="24" xfId="0" applyNumberFormat="1" applyFont="1" applyFill="1" applyBorder="1" applyAlignment="1">
      <alignment horizontal="center"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1" fillId="2" borderId="1" xfId="0" applyFont="1" applyFill="1" applyBorder="1" applyAlignment="1">
      <alignment horizontal="center" vertical="center"/>
    </xf>
    <xf numFmtId="0" fontId="11" fillId="2" borderId="13" xfId="0" applyFont="1" applyFill="1" applyBorder="1" applyAlignment="1">
      <alignment horizontal="center" vertical="center"/>
    </xf>
    <xf numFmtId="0" fontId="11" fillId="2" borderId="14" xfId="0" applyFont="1" applyFill="1" applyBorder="1" applyAlignment="1">
      <alignment horizontal="center" vertical="center"/>
    </xf>
    <xf numFmtId="0" fontId="11" fillId="2" borderId="15" xfId="0" applyFont="1" applyFill="1" applyBorder="1" applyAlignment="1">
      <alignment horizontal="center" vertical="center"/>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12" fillId="0" borderId="13" xfId="0" applyFont="1" applyBorder="1" applyAlignment="1">
      <alignment horizontal="center" wrapText="1"/>
    </xf>
    <xf numFmtId="0" fontId="12" fillId="0" borderId="14" xfId="0" applyFont="1" applyBorder="1" applyAlignment="1">
      <alignment horizontal="center" wrapText="1"/>
    </xf>
    <xf numFmtId="0" fontId="12" fillId="0" borderId="15" xfId="0" applyFont="1" applyBorder="1" applyAlignment="1">
      <alignment horizontal="center" wrapText="1"/>
    </xf>
  </cellXfs>
  <cellStyles count="3">
    <cellStyle name="Hyperlink" xfId="2" builtinId="8"/>
    <cellStyle name="Normal" xfId="0" builtinId="0"/>
    <cellStyle name="Percent" xfId="1" builtinId="5"/>
  </cellStyles>
  <dxfs count="0"/>
  <tableStyles count="0" defaultTableStyle="TableStyleMedium2" defaultPivotStyle="PivotStyleLight16"/>
  <colors>
    <mruColors>
      <color rgb="FF0000FF"/>
      <color rgb="FFFFFF66"/>
      <color rgb="FFFFCC00"/>
      <color rgb="FF66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a:latin typeface="Open Sans"/>
              </a:defRPr>
            </a:pPr>
            <a:r>
              <a:rPr lang="en-US">
                <a:latin typeface="Open Sans"/>
              </a:rPr>
              <a:t>Impact</a:t>
            </a:r>
            <a:r>
              <a:rPr lang="en-US" baseline="0">
                <a:latin typeface="Open Sans"/>
              </a:rPr>
              <a:t> categories</a:t>
            </a:r>
          </a:p>
          <a:p>
            <a:pPr>
              <a:defRPr>
                <a:latin typeface="Open Sans"/>
              </a:defRPr>
            </a:pPr>
            <a:r>
              <a:rPr lang="en-US" sz="1050" b="0" baseline="0">
                <a:latin typeface="Open Sans"/>
              </a:rPr>
              <a:t>(% of total score)</a:t>
            </a:r>
            <a:endParaRPr lang="en-US" sz="1050" b="0">
              <a:latin typeface="Open Sans"/>
            </a:endParaRPr>
          </a:p>
        </c:rich>
      </c:tx>
      <c:overlay val="0"/>
    </c:title>
    <c:autoTitleDeleted val="0"/>
    <c:plotArea>
      <c:layout/>
      <c:pieChart>
        <c:varyColors val="1"/>
        <c:ser>
          <c:idx val="0"/>
          <c:order val="0"/>
          <c:tx>
            <c:strRef>
              <c:f>Calculations!$M$7</c:f>
              <c:strCache>
                <c:ptCount val="1"/>
                <c:pt idx="0">
                  <c:v>Impact categories calculations</c:v>
                </c:pt>
              </c:strCache>
            </c:strRef>
          </c:tx>
          <c:dLbls>
            <c:numFmt formatCode="#,##0_);\(#,##0\)" sourceLinked="0"/>
            <c:spPr>
              <a:noFill/>
              <a:ln>
                <a:noFill/>
              </a:ln>
              <a:effectLst/>
            </c:spPr>
            <c:txPr>
              <a:bodyPr/>
              <a:lstStyle/>
              <a:p>
                <a:pPr>
                  <a:defRPr sz="1300" b="1" i="0" baseline="0">
                    <a:solidFill>
                      <a:schemeClr val="bg1"/>
                    </a:solidFill>
                  </a:defRPr>
                </a:pPr>
                <a:endParaRPr lang="en-US"/>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extLst>
          </c:dLbls>
          <c:cat>
            <c:strRef>
              <c:f>(Calculations!$M$8,Calculations!$O$8,Calculations!$Q$8)</c:f>
              <c:strCache>
                <c:ptCount val="3"/>
                <c:pt idx="0">
                  <c:v>Conservation Impact</c:v>
                </c:pt>
                <c:pt idx="1">
                  <c:v>Corporate Commitment</c:v>
                </c:pt>
                <c:pt idx="2">
                  <c:v>Conservation Education Impact</c:v>
                </c:pt>
              </c:strCache>
            </c:strRef>
          </c:cat>
          <c:val>
            <c:numRef>
              <c:f>(Calculations!$N$42,Calculations!$P$42,Calculations!$R$42)</c:f>
              <c:numCache>
                <c:formatCode>0</c:formatCode>
                <c:ptCount val="3"/>
                <c:pt idx="0">
                  <c:v>22.25</c:v>
                </c:pt>
                <c:pt idx="1">
                  <c:v>74.25</c:v>
                </c:pt>
                <c:pt idx="2">
                  <c:v>3.5</c:v>
                </c:pt>
              </c:numCache>
            </c:numRef>
          </c:val>
          <c:extLst xmlns:c16r2="http://schemas.microsoft.com/office/drawing/2015/06/chart">
            <c:ext xmlns:c16="http://schemas.microsoft.com/office/drawing/2014/chart" uri="{C3380CC4-5D6E-409C-BE32-E72D297353CC}">
              <c16:uniqueId val="{00000000-8942-4DC9-B110-E52D18AD83E6}"/>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sz="1400">
              <a:latin typeface="Open Sans"/>
            </a:defRPr>
          </a:pPr>
          <a:endParaRPr lang="en-US"/>
        </a:p>
      </c:txPr>
    </c:legend>
    <c:plotVisOnly val="1"/>
    <c:dispBlanksAs val="gap"/>
    <c:showDLblsOverMax val="0"/>
  </c:chart>
  <c:spPr>
    <a:noFill/>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a:latin typeface="Open Sans"/>
              </a:defRPr>
            </a:pPr>
            <a:r>
              <a:rPr lang="en-US">
                <a:latin typeface="Open Sans"/>
              </a:rPr>
              <a:t>Impact</a:t>
            </a:r>
            <a:r>
              <a:rPr lang="en-US" baseline="0">
                <a:latin typeface="Open Sans"/>
              </a:rPr>
              <a:t> categories</a:t>
            </a:r>
          </a:p>
          <a:p>
            <a:pPr>
              <a:defRPr>
                <a:latin typeface="Open Sans"/>
              </a:defRPr>
            </a:pPr>
            <a:r>
              <a:rPr lang="en-US" sz="1050" b="0" baseline="0">
                <a:latin typeface="Open Sans"/>
              </a:rPr>
              <a:t>(% of total score)</a:t>
            </a:r>
            <a:endParaRPr lang="en-US" sz="1050" b="0">
              <a:latin typeface="Open Sans"/>
            </a:endParaRPr>
          </a:p>
        </c:rich>
      </c:tx>
      <c:overlay val="0"/>
    </c:title>
    <c:autoTitleDeleted val="0"/>
    <c:plotArea>
      <c:layout/>
      <c:pieChart>
        <c:varyColors val="1"/>
        <c:ser>
          <c:idx val="0"/>
          <c:order val="0"/>
          <c:tx>
            <c:strRef>
              <c:f>Calculations!$M$7</c:f>
              <c:strCache>
                <c:ptCount val="1"/>
                <c:pt idx="0">
                  <c:v>Impact categories calculations</c:v>
                </c:pt>
              </c:strCache>
            </c:strRef>
          </c:tx>
          <c:dLbls>
            <c:numFmt formatCode="#,##0_);\(#,##0\)" sourceLinked="0"/>
            <c:spPr>
              <a:noFill/>
              <a:ln>
                <a:noFill/>
              </a:ln>
              <a:effectLst/>
            </c:spPr>
            <c:txPr>
              <a:bodyPr/>
              <a:lstStyle/>
              <a:p>
                <a:pPr>
                  <a:defRPr sz="1300" b="1" i="0" baseline="0">
                    <a:solidFill>
                      <a:schemeClr val="bg1"/>
                    </a:solidFill>
                  </a:defRPr>
                </a:pPr>
                <a:endParaRPr lang="en-US"/>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15:layout/>
              </c:ext>
            </c:extLst>
          </c:dLbls>
          <c:cat>
            <c:strRef>
              <c:f>(Calculations!$M$8,Calculations!$O$8,Calculations!$Q$8)</c:f>
              <c:strCache>
                <c:ptCount val="3"/>
                <c:pt idx="0">
                  <c:v>Conservation Impact</c:v>
                </c:pt>
                <c:pt idx="1">
                  <c:v>Corporate Commitment</c:v>
                </c:pt>
                <c:pt idx="2">
                  <c:v>Conservation Education Impact</c:v>
                </c:pt>
              </c:strCache>
            </c:strRef>
          </c:cat>
          <c:val>
            <c:numRef>
              <c:f>(Calculations!$N$42,Calculations!$P$42,Calculations!$R$42)</c:f>
              <c:numCache>
                <c:formatCode>0</c:formatCode>
                <c:ptCount val="3"/>
                <c:pt idx="0">
                  <c:v>22.25</c:v>
                </c:pt>
                <c:pt idx="1">
                  <c:v>74.25</c:v>
                </c:pt>
                <c:pt idx="2">
                  <c:v>3.5</c:v>
                </c:pt>
              </c:numCache>
            </c:numRef>
          </c:val>
          <c:extLst xmlns:c16r2="http://schemas.microsoft.com/office/drawing/2015/06/chart">
            <c:ext xmlns:c16="http://schemas.microsoft.com/office/drawing/2014/chart" uri="{C3380CC4-5D6E-409C-BE32-E72D297353CC}">
              <c16:uniqueId val="{00000000-26E9-4111-8F1E-3CC0D775CB74}"/>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sz="1400">
              <a:latin typeface="Open Sans"/>
            </a:defRPr>
          </a:pPr>
          <a:endParaRPr lang="en-US"/>
        </a:p>
      </c:txPr>
    </c:legend>
    <c:plotVisOnly val="1"/>
    <c:dispBlanksAs val="gap"/>
    <c:showDLblsOverMax val="0"/>
  </c:chart>
  <c:spPr>
    <a:noFill/>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xdr:row>
      <xdr:rowOff>19050</xdr:rowOff>
    </xdr:from>
    <xdr:to>
      <xdr:col>6</xdr:col>
      <xdr:colOff>590550</xdr:colOff>
      <xdr:row>8</xdr:row>
      <xdr:rowOff>98181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200025"/>
          <a:ext cx="4381500" cy="13459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17</xdr:col>
      <xdr:colOff>114300</xdr:colOff>
      <xdr:row>5</xdr:row>
      <xdr:rowOff>53384</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48675" y="180975"/>
          <a:ext cx="2857500" cy="9487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582706</xdr:colOff>
      <xdr:row>1</xdr:row>
      <xdr:rowOff>22411</xdr:rowOff>
    </xdr:from>
    <xdr:to>
      <xdr:col>16</xdr:col>
      <xdr:colOff>42116</xdr:colOff>
      <xdr:row>5</xdr:row>
      <xdr:rowOff>159043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97956" y="203386"/>
          <a:ext cx="2797922" cy="86053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296824</xdr:colOff>
      <xdr:row>0</xdr:row>
      <xdr:rowOff>74083</xdr:rowOff>
    </xdr:from>
    <xdr:to>
      <xdr:col>11</xdr:col>
      <xdr:colOff>930552</xdr:colOff>
      <xdr:row>4</xdr:row>
      <xdr:rowOff>179170</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97574" y="74083"/>
          <a:ext cx="2725905" cy="828987"/>
        </a:xfrm>
        <a:prstGeom prst="rect">
          <a:avLst/>
        </a:prstGeom>
      </xdr:spPr>
    </xdr:pic>
    <xdr:clientData/>
  </xdr:twoCellAnchor>
  <xdr:twoCellAnchor>
    <xdr:from>
      <xdr:col>11</xdr:col>
      <xdr:colOff>0</xdr:colOff>
      <xdr:row>70</xdr:row>
      <xdr:rowOff>0</xdr:rowOff>
    </xdr:from>
    <xdr:to>
      <xdr:col>16</xdr:col>
      <xdr:colOff>233571</xdr:colOff>
      <xdr:row>88</xdr:row>
      <xdr:rowOff>50700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354419</xdr:colOff>
      <xdr:row>24</xdr:row>
      <xdr:rowOff>22151</xdr:rowOff>
    </xdr:from>
    <xdr:to>
      <xdr:col>11</xdr:col>
      <xdr:colOff>909182</xdr:colOff>
      <xdr:row>44</xdr:row>
      <xdr:rowOff>177209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857250</xdr:colOff>
      <xdr:row>0</xdr:row>
      <xdr:rowOff>0</xdr:rowOff>
    </xdr:from>
    <xdr:to>
      <xdr:col>7</xdr:col>
      <xdr:colOff>857250</xdr:colOff>
      <xdr:row>3</xdr:row>
      <xdr:rowOff>172341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399141</xdr:colOff>
      <xdr:row>4</xdr:row>
      <xdr:rowOff>51389</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twoCellAnchor editAs="oneCell">
    <xdr:from>
      <xdr:col>7</xdr:col>
      <xdr:colOff>857250</xdr:colOff>
      <xdr:row>0</xdr:row>
      <xdr:rowOff>0</xdr:rowOff>
    </xdr:from>
    <xdr:to>
      <xdr:col>7</xdr:col>
      <xdr:colOff>857250</xdr:colOff>
      <xdr:row>3</xdr:row>
      <xdr:rowOff>162816</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399141</xdr:colOff>
      <xdr:row>4</xdr:row>
      <xdr:rowOff>41864</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1:I35"/>
  <sheetViews>
    <sheetView showGridLines="0" tabSelected="1" workbookViewId="0">
      <selection activeCell="D14" sqref="D14:H14"/>
    </sheetView>
  </sheetViews>
  <sheetFormatPr defaultRowHeight="14.25"/>
  <cols>
    <col min="1" max="1" width="3.25" customWidth="1"/>
    <col min="3" max="3" width="18.75" customWidth="1"/>
    <col min="4" max="4" width="13" customWidth="1"/>
  </cols>
  <sheetData>
    <row r="11" spans="3:9" ht="30">
      <c r="C11" s="75" t="str">
        <f ca="1">YEAR(NOW()) &amp; " Project scoring sheet "</f>
        <v xml:space="preserve">2016 Project scoring sheet </v>
      </c>
      <c r="D11" s="75"/>
      <c r="E11" s="75"/>
    </row>
    <row r="12" spans="3:9" ht="22.5">
      <c r="C12" s="76" t="s">
        <v>128</v>
      </c>
    </row>
    <row r="14" spans="3:9" ht="21">
      <c r="C14" s="77" t="s">
        <v>30</v>
      </c>
      <c r="D14" s="200"/>
      <c r="E14" s="201"/>
      <c r="F14" s="201"/>
      <c r="G14" s="201"/>
      <c r="H14" s="202"/>
    </row>
    <row r="15" spans="3:9" ht="6" customHeight="1">
      <c r="C15" s="77"/>
      <c r="D15" s="78"/>
      <c r="E15" s="78"/>
      <c r="F15" s="78"/>
      <c r="G15" s="78"/>
      <c r="H15" s="78"/>
      <c r="I15" s="79"/>
    </row>
    <row r="16" spans="3:9" ht="21">
      <c r="C16" s="80" t="s">
        <v>31</v>
      </c>
      <c r="D16" s="203"/>
      <c r="E16" s="203"/>
      <c r="F16" s="203"/>
      <c r="G16" s="203"/>
      <c r="H16" s="203"/>
    </row>
    <row r="17" spans="3:8" ht="6" customHeight="1">
      <c r="C17" s="80"/>
      <c r="D17" s="78"/>
      <c r="E17" s="78"/>
      <c r="F17" s="78"/>
      <c r="G17" s="78"/>
      <c r="H17" s="78"/>
    </row>
    <row r="18" spans="3:8" ht="21">
      <c r="C18" s="77" t="s">
        <v>32</v>
      </c>
      <c r="D18" s="203"/>
      <c r="E18" s="203"/>
      <c r="F18" s="203"/>
      <c r="G18" s="203"/>
      <c r="H18" s="203"/>
    </row>
    <row r="19" spans="3:8" ht="6" customHeight="1">
      <c r="C19" s="77"/>
      <c r="D19" s="78"/>
      <c r="E19" s="78"/>
      <c r="F19" s="78"/>
      <c r="G19" s="78"/>
      <c r="H19" s="78"/>
    </row>
    <row r="20" spans="3:8" ht="21">
      <c r="C20" s="77" t="s">
        <v>33</v>
      </c>
      <c r="D20" s="203"/>
      <c r="E20" s="203"/>
      <c r="F20" s="203"/>
      <c r="G20" s="203"/>
      <c r="H20" s="203"/>
    </row>
    <row r="25" spans="3:8" ht="15">
      <c r="C25" s="81"/>
    </row>
    <row r="27" spans="3:8">
      <c r="C27" t="s">
        <v>34</v>
      </c>
    </row>
    <row r="28" spans="3:8" ht="15">
      <c r="C28" s="81"/>
      <c r="D28" s="82"/>
    </row>
    <row r="29" spans="3:8">
      <c r="C29" t="s">
        <v>34</v>
      </c>
    </row>
    <row r="35" spans="3:4">
      <c r="C35" t="s">
        <v>34</v>
      </c>
      <c r="D35" s="83" t="s">
        <v>34</v>
      </c>
    </row>
  </sheetData>
  <sheetProtection password="CA57" sheet="1" objects="1" scenarios="1"/>
  <mergeCells count="4">
    <mergeCell ref="D14:H14"/>
    <mergeCell ref="D16:H16"/>
    <mergeCell ref="D18:H18"/>
    <mergeCell ref="D20:H2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35"/>
  <sheetViews>
    <sheetView showGridLines="0" zoomScale="115" zoomScaleNormal="115" workbookViewId="0">
      <selection activeCell="B57" sqref="B57"/>
    </sheetView>
  </sheetViews>
  <sheetFormatPr defaultColWidth="9" defaultRowHeight="14.25"/>
  <cols>
    <col min="1" max="1" width="2.875" style="135" customWidth="1"/>
    <col min="2" max="16384" width="9" style="135"/>
  </cols>
  <sheetData>
    <row r="3" spans="2:2" ht="31.5">
      <c r="B3" s="188" t="s">
        <v>146</v>
      </c>
    </row>
    <row r="5" spans="2:2" ht="16.5">
      <c r="B5" s="189" t="s">
        <v>147</v>
      </c>
    </row>
    <row r="6" spans="2:2" ht="16.5">
      <c r="B6" s="189"/>
    </row>
    <row r="7" spans="2:2" ht="16.5">
      <c r="B7" s="189" t="s">
        <v>148</v>
      </c>
    </row>
    <row r="8" spans="2:2" ht="6" customHeight="1">
      <c r="B8" s="190"/>
    </row>
    <row r="9" spans="2:2" ht="15">
      <c r="B9" s="190" t="s">
        <v>149</v>
      </c>
    </row>
    <row r="10" spans="2:2" ht="16.5">
      <c r="B10" s="191" t="s">
        <v>150</v>
      </c>
    </row>
    <row r="11" spans="2:2">
      <c r="B11" s="192" t="s">
        <v>151</v>
      </c>
    </row>
    <row r="12" spans="2:2">
      <c r="B12" s="192" t="s">
        <v>152</v>
      </c>
    </row>
    <row r="13" spans="2:2">
      <c r="B13" s="192" t="s">
        <v>153</v>
      </c>
    </row>
    <row r="14" spans="2:2">
      <c r="B14" s="192" t="s">
        <v>154</v>
      </c>
    </row>
    <row r="15" spans="2:2" ht="16.5">
      <c r="B15" s="189"/>
    </row>
    <row r="16" spans="2:2">
      <c r="B16" s="193" t="s">
        <v>155</v>
      </c>
    </row>
    <row r="17" spans="2:2" ht="16.5">
      <c r="B17" s="189"/>
    </row>
    <row r="18" spans="2:2" ht="15">
      <c r="B18" s="190" t="s">
        <v>156</v>
      </c>
    </row>
    <row r="19" spans="2:2">
      <c r="B19" s="189" t="s">
        <v>157</v>
      </c>
    </row>
    <row r="20" spans="2:2">
      <c r="B20" s="189"/>
    </row>
    <row r="21" spans="2:2">
      <c r="B21" s="189" t="s">
        <v>158</v>
      </c>
    </row>
    <row r="22" spans="2:2">
      <c r="B22" s="189" t="s">
        <v>159</v>
      </c>
    </row>
    <row r="23" spans="2:2" ht="15">
      <c r="B23" s="194" t="s">
        <v>160</v>
      </c>
    </row>
    <row r="24" spans="2:2" ht="15">
      <c r="B24" s="194" t="s">
        <v>161</v>
      </c>
    </row>
    <row r="25" spans="2:2" ht="15">
      <c r="B25" s="194" t="s">
        <v>162</v>
      </c>
    </row>
    <row r="26" spans="2:2" ht="15">
      <c r="B26" s="194" t="s">
        <v>163</v>
      </c>
    </row>
    <row r="27" spans="2:2">
      <c r="B27" s="189" t="s">
        <v>164</v>
      </c>
    </row>
    <row r="28" spans="2:2" ht="15">
      <c r="B28" s="194" t="s">
        <v>165</v>
      </c>
    </row>
    <row r="29" spans="2:2" ht="15">
      <c r="B29" s="194" t="s">
        <v>166</v>
      </c>
    </row>
    <row r="30" spans="2:2" ht="15">
      <c r="B30" s="194" t="s">
        <v>167</v>
      </c>
    </row>
    <row r="31" spans="2:2">
      <c r="B31" s="189"/>
    </row>
    <row r="32" spans="2:2" ht="15">
      <c r="B32" s="190" t="s">
        <v>168</v>
      </c>
    </row>
    <row r="33" spans="2:2">
      <c r="B33" s="189" t="s">
        <v>169</v>
      </c>
    </row>
    <row r="34" spans="2:2">
      <c r="B34" s="189"/>
    </row>
    <row r="35" spans="2:2">
      <c r="B35" s="189" t="s">
        <v>170</v>
      </c>
    </row>
  </sheetData>
  <sheetProtection password="CA57" sheet="1" objects="1" scenarios="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AC85"/>
  <sheetViews>
    <sheetView showGridLines="0" zoomScale="80" zoomScaleNormal="80" workbookViewId="0">
      <selection activeCell="K8" sqref="K8"/>
    </sheetView>
  </sheetViews>
  <sheetFormatPr defaultColWidth="9" defaultRowHeight="14.25"/>
  <cols>
    <col min="1" max="1" width="5" style="74" customWidth="1"/>
    <col min="2" max="3" width="11.25" style="74" customWidth="1"/>
    <col min="4" max="7" width="9" style="74"/>
    <col min="8" max="8" width="9" style="74" customWidth="1"/>
    <col min="9" max="9" width="9" style="74"/>
    <col min="10" max="10" width="12.375" style="74" customWidth="1"/>
    <col min="11" max="11" width="9.625" style="66" customWidth="1"/>
    <col min="12" max="12" width="2.125" style="74" customWidth="1"/>
    <col min="13" max="13" width="16.875" style="74" customWidth="1"/>
    <col min="14" max="16384" width="9" style="74"/>
  </cols>
  <sheetData>
    <row r="3" spans="1:29" ht="30">
      <c r="B3" s="137" t="s">
        <v>54</v>
      </c>
      <c r="D3" s="138"/>
      <c r="E3" s="138"/>
      <c r="F3" s="138"/>
      <c r="G3" s="138"/>
      <c r="H3" s="138"/>
      <c r="I3" s="138"/>
      <c r="J3" s="138"/>
    </row>
    <row r="4" spans="1:29" ht="16.5">
      <c r="D4" s="138"/>
      <c r="E4" s="138"/>
      <c r="F4" s="138"/>
      <c r="G4" s="138"/>
      <c r="H4" s="138"/>
      <c r="I4" s="138"/>
      <c r="J4" s="138"/>
    </row>
    <row r="5" spans="1:29" ht="16.5">
      <c r="D5" s="138"/>
      <c r="E5" s="138"/>
      <c r="F5" s="138"/>
      <c r="G5" s="138"/>
      <c r="H5" s="138"/>
      <c r="I5" s="138"/>
      <c r="J5" s="138"/>
    </row>
    <row r="6" spans="1:29" ht="16.5">
      <c r="D6" s="138"/>
      <c r="E6" s="138"/>
      <c r="F6" s="138"/>
      <c r="G6" s="138"/>
      <c r="H6" s="138"/>
      <c r="I6" s="138"/>
      <c r="J6" s="138"/>
      <c r="AC6" s="139" t="s">
        <v>24</v>
      </c>
    </row>
    <row r="7" spans="1:29" ht="16.5" customHeight="1">
      <c r="A7" s="321" t="s">
        <v>28</v>
      </c>
      <c r="B7" s="229" t="s">
        <v>63</v>
      </c>
      <c r="C7" s="229" t="s">
        <v>62</v>
      </c>
      <c r="D7" s="332" t="s">
        <v>12</v>
      </c>
      <c r="E7" s="333"/>
      <c r="F7" s="333"/>
      <c r="G7" s="333"/>
      <c r="H7" s="333"/>
      <c r="I7" s="333"/>
      <c r="J7" s="334"/>
      <c r="K7" s="70" t="s">
        <v>29</v>
      </c>
      <c r="M7" s="74" t="s">
        <v>25</v>
      </c>
      <c r="AC7" s="74" t="s">
        <v>26</v>
      </c>
    </row>
    <row r="8" spans="1:29" ht="14.25" customHeight="1">
      <c r="A8" s="322"/>
      <c r="B8" s="281"/>
      <c r="C8" s="281"/>
      <c r="D8" s="323"/>
      <c r="E8" s="324"/>
      <c r="F8" s="324"/>
      <c r="G8" s="324"/>
      <c r="H8" s="324"/>
      <c r="I8" s="324"/>
      <c r="J8" s="325"/>
      <c r="K8" s="129"/>
      <c r="M8" s="309"/>
      <c r="N8" s="310"/>
      <c r="O8" s="310"/>
      <c r="P8" s="310"/>
      <c r="Q8" s="311"/>
      <c r="AC8" s="74" t="s">
        <v>27</v>
      </c>
    </row>
    <row r="9" spans="1:29" ht="14.25" customHeight="1">
      <c r="A9" s="322"/>
      <c r="B9" s="281"/>
      <c r="C9" s="281"/>
      <c r="D9" s="326"/>
      <c r="E9" s="327"/>
      <c r="F9" s="327"/>
      <c r="G9" s="327"/>
      <c r="H9" s="327"/>
      <c r="I9" s="327"/>
      <c r="J9" s="328"/>
      <c r="K9" s="67"/>
      <c r="M9" s="312"/>
      <c r="N9" s="313"/>
      <c r="O9" s="313"/>
      <c r="P9" s="313"/>
      <c r="Q9" s="314"/>
      <c r="AC9" s="74">
        <v>0</v>
      </c>
    </row>
    <row r="10" spans="1:29" ht="14.25" customHeight="1">
      <c r="A10" s="322"/>
      <c r="B10" s="281"/>
      <c r="C10" s="281"/>
      <c r="D10" s="326"/>
      <c r="E10" s="327"/>
      <c r="F10" s="327"/>
      <c r="G10" s="327"/>
      <c r="H10" s="327"/>
      <c r="I10" s="327"/>
      <c r="J10" s="328"/>
      <c r="K10" s="67"/>
      <c r="M10" s="312"/>
      <c r="N10" s="313"/>
      <c r="O10" s="313"/>
      <c r="P10" s="313"/>
      <c r="Q10" s="314"/>
      <c r="AC10" s="74">
        <v>1</v>
      </c>
    </row>
    <row r="11" spans="1:29">
      <c r="A11" s="322"/>
      <c r="B11" s="282"/>
      <c r="C11" s="282"/>
      <c r="D11" s="329"/>
      <c r="E11" s="330"/>
      <c r="F11" s="330"/>
      <c r="G11" s="330"/>
      <c r="H11" s="330"/>
      <c r="I11" s="330"/>
      <c r="J11" s="331"/>
      <c r="K11" s="131"/>
      <c r="M11" s="315"/>
      <c r="N11" s="316"/>
      <c r="O11" s="316"/>
      <c r="P11" s="316"/>
      <c r="Q11" s="317"/>
      <c r="AC11" s="74">
        <v>2</v>
      </c>
    </row>
    <row r="12" spans="1:29" ht="14.25" customHeight="1">
      <c r="A12" s="66"/>
      <c r="C12" s="141"/>
      <c r="D12" s="138"/>
      <c r="E12" s="138"/>
      <c r="F12" s="138"/>
      <c r="G12" s="138"/>
      <c r="H12" s="138"/>
      <c r="I12" s="138"/>
      <c r="J12" s="138"/>
      <c r="K12" s="71"/>
      <c r="AC12" s="74">
        <v>3</v>
      </c>
    </row>
    <row r="13" spans="1:29" ht="15" customHeight="1">
      <c r="A13" s="280" t="s">
        <v>64</v>
      </c>
      <c r="B13" s="229" t="s">
        <v>70</v>
      </c>
      <c r="C13" s="283" t="s">
        <v>69</v>
      </c>
      <c r="D13" s="284" t="s">
        <v>66</v>
      </c>
      <c r="E13" s="285"/>
      <c r="F13" s="285"/>
      <c r="G13" s="285"/>
      <c r="H13" s="285"/>
      <c r="I13" s="285"/>
      <c r="J13" s="285"/>
      <c r="K13" s="157" t="s">
        <v>3</v>
      </c>
      <c r="M13" s="74" t="s">
        <v>25</v>
      </c>
      <c r="AC13" s="74">
        <v>4</v>
      </c>
    </row>
    <row r="14" spans="1:29" ht="16.5" customHeight="1">
      <c r="A14" s="280"/>
      <c r="B14" s="281"/>
      <c r="C14" s="233"/>
      <c r="D14" s="286" t="s">
        <v>67</v>
      </c>
      <c r="E14" s="287"/>
      <c r="F14" s="287"/>
      <c r="G14" s="287"/>
      <c r="H14" s="287"/>
      <c r="I14" s="287"/>
      <c r="J14" s="288"/>
      <c r="K14" s="128"/>
      <c r="M14" s="204"/>
      <c r="N14" s="205"/>
      <c r="O14" s="205"/>
      <c r="P14" s="205"/>
      <c r="Q14" s="206"/>
      <c r="AC14" s="74">
        <v>5</v>
      </c>
    </row>
    <row r="15" spans="1:29" ht="16.5" customHeight="1">
      <c r="A15" s="280"/>
      <c r="B15" s="281"/>
      <c r="C15" s="233"/>
      <c r="D15" s="269" t="s">
        <v>68</v>
      </c>
      <c r="E15" s="269"/>
      <c r="F15" s="269"/>
      <c r="G15" s="269"/>
      <c r="H15" s="269"/>
      <c r="I15" s="269"/>
      <c r="J15" s="269"/>
      <c r="K15" s="67"/>
      <c r="M15" s="207"/>
      <c r="N15" s="208"/>
      <c r="O15" s="208"/>
      <c r="P15" s="208"/>
      <c r="Q15" s="209"/>
    </row>
    <row r="16" spans="1:29" ht="14.25" customHeight="1">
      <c r="A16" s="280"/>
      <c r="B16" s="282"/>
      <c r="C16" s="234"/>
      <c r="D16" s="340"/>
      <c r="E16" s="340"/>
      <c r="F16" s="340"/>
      <c r="G16" s="340"/>
      <c r="H16" s="340"/>
      <c r="I16" s="340"/>
      <c r="J16" s="340"/>
      <c r="K16" s="68"/>
      <c r="M16" s="210"/>
      <c r="N16" s="211"/>
      <c r="O16" s="211"/>
      <c r="P16" s="211"/>
      <c r="Q16" s="212"/>
    </row>
    <row r="17" spans="1:17" ht="14.25" customHeight="1">
      <c r="A17" s="66"/>
      <c r="C17" s="141"/>
      <c r="D17" s="138"/>
      <c r="E17" s="138"/>
      <c r="F17" s="138"/>
      <c r="G17" s="138"/>
      <c r="H17" s="138"/>
      <c r="I17" s="138"/>
      <c r="J17" s="138"/>
      <c r="K17" s="156"/>
    </row>
    <row r="18" spans="1:17" ht="15" customHeight="1">
      <c r="A18" s="308" t="s">
        <v>71</v>
      </c>
      <c r="B18" s="338" t="s">
        <v>75</v>
      </c>
      <c r="C18" s="232" t="s">
        <v>74</v>
      </c>
      <c r="D18" s="285" t="s">
        <v>72</v>
      </c>
      <c r="E18" s="285"/>
      <c r="F18" s="285"/>
      <c r="G18" s="285"/>
      <c r="H18" s="285"/>
      <c r="I18" s="285"/>
      <c r="J18" s="285"/>
      <c r="K18" s="72" t="s">
        <v>3</v>
      </c>
      <c r="M18" s="74" t="s">
        <v>25</v>
      </c>
    </row>
    <row r="19" spans="1:17" ht="14.25" customHeight="1">
      <c r="A19" s="308"/>
      <c r="B19" s="230"/>
      <c r="C19" s="233"/>
      <c r="D19" s="262" t="s">
        <v>73</v>
      </c>
      <c r="E19" s="263"/>
      <c r="F19" s="263"/>
      <c r="G19" s="263"/>
      <c r="H19" s="263"/>
      <c r="I19" s="263"/>
      <c r="J19" s="264"/>
      <c r="K19" s="128"/>
      <c r="M19" s="204"/>
      <c r="N19" s="205"/>
      <c r="O19" s="205"/>
      <c r="P19" s="205"/>
      <c r="Q19" s="206"/>
    </row>
    <row r="20" spans="1:17" ht="16.5" customHeight="1">
      <c r="A20" s="308"/>
      <c r="B20" s="230"/>
      <c r="C20" s="233"/>
      <c r="D20" s="268" t="s">
        <v>130</v>
      </c>
      <c r="E20" s="269"/>
      <c r="F20" s="269"/>
      <c r="G20" s="269"/>
      <c r="H20" s="269"/>
      <c r="I20" s="269"/>
      <c r="J20" s="270"/>
      <c r="K20" s="67"/>
      <c r="M20" s="207"/>
      <c r="N20" s="208"/>
      <c r="O20" s="208"/>
      <c r="P20" s="208"/>
      <c r="Q20" s="209"/>
    </row>
    <row r="21" spans="1:17" ht="14.25" customHeight="1">
      <c r="A21" s="308"/>
      <c r="B21" s="230"/>
      <c r="C21" s="233"/>
      <c r="D21" s="268"/>
      <c r="E21" s="269"/>
      <c r="F21" s="269"/>
      <c r="G21" s="269"/>
      <c r="H21" s="269"/>
      <c r="I21" s="269"/>
      <c r="J21" s="270"/>
      <c r="K21" s="67"/>
      <c r="M21" s="207"/>
      <c r="N21" s="208"/>
      <c r="O21" s="208"/>
      <c r="P21" s="208"/>
      <c r="Q21" s="209"/>
    </row>
    <row r="22" spans="1:17" ht="16.5" customHeight="1">
      <c r="A22" s="308"/>
      <c r="B22" s="230"/>
      <c r="C22" s="233"/>
      <c r="D22" s="271" t="s">
        <v>133</v>
      </c>
      <c r="E22" s="272"/>
      <c r="F22" s="272"/>
      <c r="G22" s="272"/>
      <c r="H22" s="272"/>
      <c r="I22" s="272"/>
      <c r="J22" s="273"/>
      <c r="K22" s="67"/>
      <c r="M22" s="207"/>
      <c r="N22" s="208"/>
      <c r="O22" s="208"/>
      <c r="P22" s="208"/>
      <c r="Q22" s="209"/>
    </row>
    <row r="23" spans="1:17" ht="14.25" customHeight="1">
      <c r="A23" s="308"/>
      <c r="B23" s="230"/>
      <c r="C23" s="233"/>
      <c r="D23" s="271"/>
      <c r="E23" s="272"/>
      <c r="F23" s="272"/>
      <c r="G23" s="272"/>
      <c r="H23" s="272"/>
      <c r="I23" s="272"/>
      <c r="J23" s="273"/>
      <c r="K23" s="67"/>
      <c r="M23" s="207"/>
      <c r="N23" s="208"/>
      <c r="O23" s="208"/>
      <c r="P23" s="208"/>
      <c r="Q23" s="209"/>
    </row>
    <row r="24" spans="1:17" ht="14.25" customHeight="1">
      <c r="A24" s="308"/>
      <c r="B24" s="231"/>
      <c r="C24" s="234"/>
      <c r="D24" s="274" t="s">
        <v>129</v>
      </c>
      <c r="E24" s="275"/>
      <c r="F24" s="275"/>
      <c r="G24" s="275"/>
      <c r="H24" s="275"/>
      <c r="I24" s="275"/>
      <c r="J24" s="276"/>
      <c r="K24" s="131"/>
      <c r="M24" s="207"/>
      <c r="N24" s="208"/>
      <c r="O24" s="208"/>
      <c r="P24" s="208"/>
      <c r="Q24" s="209"/>
    </row>
    <row r="25" spans="1:17" ht="14.25" customHeight="1">
      <c r="A25" s="308"/>
      <c r="C25" s="140"/>
      <c r="D25" s="138"/>
      <c r="E25" s="138"/>
      <c r="F25" s="138"/>
      <c r="G25" s="138"/>
      <c r="H25" s="138"/>
      <c r="I25" s="138"/>
      <c r="J25" s="138"/>
      <c r="K25" s="71"/>
    </row>
    <row r="26" spans="1:17" ht="15" customHeight="1">
      <c r="A26" s="308"/>
      <c r="B26" s="338" t="s">
        <v>79</v>
      </c>
      <c r="C26" s="232" t="s">
        <v>80</v>
      </c>
      <c r="D26" s="277" t="s">
        <v>76</v>
      </c>
      <c r="E26" s="278"/>
      <c r="F26" s="278"/>
      <c r="G26" s="278"/>
      <c r="H26" s="278"/>
      <c r="I26" s="278"/>
      <c r="J26" s="279"/>
      <c r="K26" s="72" t="s">
        <v>3</v>
      </c>
      <c r="M26" s="74" t="s">
        <v>25</v>
      </c>
    </row>
    <row r="27" spans="1:17" ht="16.5" customHeight="1">
      <c r="A27" s="308"/>
      <c r="B27" s="230"/>
      <c r="C27" s="233"/>
      <c r="D27" s="265" t="s">
        <v>77</v>
      </c>
      <c r="E27" s="266"/>
      <c r="F27" s="266"/>
      <c r="G27" s="266"/>
      <c r="H27" s="266"/>
      <c r="I27" s="266"/>
      <c r="J27" s="267"/>
      <c r="K27" s="128"/>
      <c r="M27" s="299"/>
      <c r="N27" s="299"/>
      <c r="O27" s="299"/>
      <c r="P27" s="299"/>
      <c r="Q27" s="299"/>
    </row>
    <row r="28" spans="1:17" ht="16.5" customHeight="1">
      <c r="A28" s="308"/>
      <c r="B28" s="230"/>
      <c r="C28" s="233"/>
      <c r="D28" s="256" t="s">
        <v>78</v>
      </c>
      <c r="E28" s="257"/>
      <c r="F28" s="257"/>
      <c r="G28" s="257"/>
      <c r="H28" s="257"/>
      <c r="I28" s="257"/>
      <c r="J28" s="258"/>
      <c r="K28" s="67"/>
      <c r="M28" s="299"/>
      <c r="N28" s="299"/>
      <c r="O28" s="299"/>
      <c r="P28" s="299"/>
      <c r="Q28" s="299"/>
    </row>
    <row r="29" spans="1:17" ht="14.25" customHeight="1">
      <c r="A29" s="308"/>
      <c r="B29" s="231"/>
      <c r="C29" s="234"/>
      <c r="D29" s="259"/>
      <c r="E29" s="260"/>
      <c r="F29" s="260"/>
      <c r="G29" s="260"/>
      <c r="H29" s="260"/>
      <c r="I29" s="260"/>
      <c r="J29" s="261"/>
      <c r="K29" s="131"/>
      <c r="M29" s="299"/>
      <c r="N29" s="299"/>
      <c r="O29" s="299"/>
      <c r="P29" s="299"/>
      <c r="Q29" s="299"/>
    </row>
    <row r="30" spans="1:17" ht="14.25" customHeight="1">
      <c r="A30" s="308"/>
      <c r="C30" s="140"/>
      <c r="D30" s="138"/>
      <c r="E30" s="138"/>
      <c r="F30" s="138"/>
      <c r="G30" s="138"/>
      <c r="H30" s="138"/>
      <c r="I30" s="138"/>
      <c r="J30" s="138"/>
      <c r="K30" s="144"/>
    </row>
    <row r="31" spans="1:17" s="139" customFormat="1" ht="14.25" customHeight="1">
      <c r="A31" s="308"/>
      <c r="B31" s="339" t="s">
        <v>65</v>
      </c>
      <c r="C31" s="300" t="s">
        <v>85</v>
      </c>
      <c r="D31" s="284" t="s">
        <v>81</v>
      </c>
      <c r="E31" s="285"/>
      <c r="F31" s="285"/>
      <c r="G31" s="285"/>
      <c r="H31" s="285"/>
      <c r="I31" s="285"/>
      <c r="J31" s="285"/>
      <c r="K31" s="72" t="s">
        <v>3</v>
      </c>
      <c r="M31" s="74" t="s">
        <v>25</v>
      </c>
      <c r="N31" s="74"/>
      <c r="O31" s="74"/>
      <c r="P31" s="74"/>
      <c r="Q31" s="74"/>
    </row>
    <row r="32" spans="1:17" ht="14.25" customHeight="1">
      <c r="A32" s="308"/>
      <c r="B32" s="339"/>
      <c r="C32" s="300"/>
      <c r="D32" s="265" t="s">
        <v>82</v>
      </c>
      <c r="E32" s="266"/>
      <c r="F32" s="266"/>
      <c r="G32" s="266"/>
      <c r="H32" s="266"/>
      <c r="I32" s="266"/>
      <c r="J32" s="267"/>
      <c r="K32" s="128"/>
      <c r="M32" s="301"/>
      <c r="N32" s="301"/>
      <c r="O32" s="301"/>
      <c r="P32" s="301"/>
      <c r="Q32" s="301"/>
    </row>
    <row r="33" spans="1:17" ht="14.25" customHeight="1">
      <c r="A33" s="308"/>
      <c r="B33" s="339"/>
      <c r="C33" s="300"/>
      <c r="D33" s="302" t="s">
        <v>83</v>
      </c>
      <c r="E33" s="303"/>
      <c r="F33" s="303"/>
      <c r="G33" s="303"/>
      <c r="H33" s="303"/>
      <c r="I33" s="303"/>
      <c r="J33" s="304"/>
      <c r="K33" s="67"/>
      <c r="M33" s="301"/>
      <c r="N33" s="301"/>
      <c r="O33" s="301"/>
      <c r="P33" s="301"/>
      <c r="Q33" s="301"/>
    </row>
    <row r="34" spans="1:17" ht="14.25" customHeight="1">
      <c r="A34" s="308"/>
      <c r="B34" s="339"/>
      <c r="C34" s="300"/>
      <c r="D34" s="305" t="s">
        <v>84</v>
      </c>
      <c r="E34" s="306"/>
      <c r="F34" s="306"/>
      <c r="G34" s="306"/>
      <c r="H34" s="306"/>
      <c r="I34" s="306"/>
      <c r="J34" s="307"/>
      <c r="K34" s="69"/>
      <c r="M34" s="301"/>
      <c r="N34" s="301"/>
      <c r="O34" s="301"/>
      <c r="P34" s="301"/>
      <c r="Q34" s="301"/>
    </row>
    <row r="35" spans="1:17" ht="14.25" customHeight="1">
      <c r="A35" s="66"/>
      <c r="C35" s="140"/>
      <c r="D35" s="142"/>
      <c r="E35" s="142"/>
      <c r="F35" s="142"/>
      <c r="G35" s="142"/>
      <c r="H35" s="142"/>
      <c r="I35" s="142"/>
      <c r="J35" s="142"/>
      <c r="K35" s="71"/>
    </row>
    <row r="36" spans="1:17" s="139" customFormat="1" ht="15" customHeight="1">
      <c r="A36" s="225" t="s">
        <v>86</v>
      </c>
      <c r="B36" s="247" t="s">
        <v>91</v>
      </c>
      <c r="C36" s="232" t="s">
        <v>90</v>
      </c>
      <c r="D36" s="250" t="s">
        <v>87</v>
      </c>
      <c r="E36" s="251"/>
      <c r="F36" s="251"/>
      <c r="G36" s="251"/>
      <c r="H36" s="251"/>
      <c r="I36" s="251"/>
      <c r="J36" s="251"/>
      <c r="K36" s="72" t="s">
        <v>3</v>
      </c>
      <c r="M36" s="74" t="s">
        <v>25</v>
      </c>
      <c r="N36" s="74"/>
      <c r="O36" s="74"/>
      <c r="P36" s="74"/>
      <c r="Q36" s="74"/>
    </row>
    <row r="37" spans="1:17" s="139" customFormat="1" ht="15">
      <c r="A37" s="225"/>
      <c r="B37" s="248"/>
      <c r="C37" s="233"/>
      <c r="D37" s="253"/>
      <c r="E37" s="254"/>
      <c r="F37" s="254"/>
      <c r="G37" s="254"/>
      <c r="H37" s="254"/>
      <c r="I37" s="254"/>
      <c r="J37" s="254"/>
      <c r="K37" s="143"/>
      <c r="M37" s="204"/>
      <c r="N37" s="205"/>
      <c r="O37" s="205"/>
      <c r="P37" s="205"/>
      <c r="Q37" s="206"/>
    </row>
    <row r="38" spans="1:17" ht="14.25" customHeight="1">
      <c r="A38" s="225"/>
      <c r="B38" s="248"/>
      <c r="C38" s="233"/>
      <c r="D38" s="335" t="s">
        <v>88</v>
      </c>
      <c r="E38" s="336"/>
      <c r="F38" s="336"/>
      <c r="G38" s="336"/>
      <c r="H38" s="336"/>
      <c r="I38" s="336"/>
      <c r="J38" s="337"/>
      <c r="K38" s="128"/>
      <c r="M38" s="207"/>
      <c r="N38" s="208"/>
      <c r="O38" s="208"/>
      <c r="P38" s="208"/>
      <c r="Q38" s="209"/>
    </row>
    <row r="39" spans="1:17">
      <c r="A39" s="225"/>
      <c r="B39" s="249"/>
      <c r="C39" s="234"/>
      <c r="D39" s="295" t="s">
        <v>89</v>
      </c>
      <c r="E39" s="296"/>
      <c r="F39" s="296"/>
      <c r="G39" s="296"/>
      <c r="H39" s="296"/>
      <c r="I39" s="296"/>
      <c r="J39" s="297"/>
      <c r="K39" s="69"/>
      <c r="M39" s="210"/>
      <c r="N39" s="211"/>
      <c r="O39" s="211"/>
      <c r="P39" s="211"/>
      <c r="Q39" s="212"/>
    </row>
    <row r="40" spans="1:17">
      <c r="A40" s="225"/>
      <c r="C40" s="140"/>
      <c r="D40" s="138"/>
      <c r="E40" s="138"/>
      <c r="F40" s="138"/>
      <c r="G40" s="138"/>
      <c r="H40" s="138"/>
      <c r="I40" s="138"/>
      <c r="J40" s="138"/>
      <c r="K40" s="71"/>
    </row>
    <row r="41" spans="1:17" s="139" customFormat="1" ht="15" customHeight="1">
      <c r="A41" s="225"/>
      <c r="B41" s="247" t="s">
        <v>92</v>
      </c>
      <c r="C41" s="232" t="s">
        <v>93</v>
      </c>
      <c r="D41" s="250" t="s">
        <v>94</v>
      </c>
      <c r="E41" s="251"/>
      <c r="F41" s="251"/>
      <c r="G41" s="251"/>
      <c r="H41" s="251"/>
      <c r="I41" s="251"/>
      <c r="J41" s="252"/>
      <c r="K41" s="72" t="s">
        <v>3</v>
      </c>
      <c r="M41" s="74" t="s">
        <v>25</v>
      </c>
      <c r="N41" s="74"/>
      <c r="O41" s="74"/>
      <c r="P41" s="74"/>
      <c r="Q41" s="74"/>
    </row>
    <row r="42" spans="1:17" s="139" customFormat="1" ht="15">
      <c r="A42" s="225"/>
      <c r="B42" s="248"/>
      <c r="C42" s="233"/>
      <c r="D42" s="253"/>
      <c r="E42" s="254"/>
      <c r="F42" s="254"/>
      <c r="G42" s="254"/>
      <c r="H42" s="254"/>
      <c r="I42" s="254"/>
      <c r="J42" s="255"/>
      <c r="K42" s="143"/>
      <c r="M42" s="204"/>
      <c r="N42" s="205"/>
      <c r="O42" s="205"/>
      <c r="P42" s="205"/>
      <c r="Q42" s="206"/>
    </row>
    <row r="43" spans="1:17" ht="14.25" customHeight="1">
      <c r="A43" s="225"/>
      <c r="B43" s="248"/>
      <c r="C43" s="233"/>
      <c r="D43" s="292" t="s">
        <v>95</v>
      </c>
      <c r="E43" s="293"/>
      <c r="F43" s="293"/>
      <c r="G43" s="293"/>
      <c r="H43" s="293"/>
      <c r="I43" s="293"/>
      <c r="J43" s="294"/>
      <c r="K43" s="128"/>
      <c r="M43" s="207"/>
      <c r="N43" s="208"/>
      <c r="O43" s="208"/>
      <c r="P43" s="208"/>
      <c r="Q43" s="209"/>
    </row>
    <row r="44" spans="1:17" ht="16.5" customHeight="1">
      <c r="A44" s="225"/>
      <c r="B44" s="248"/>
      <c r="C44" s="233"/>
      <c r="D44" s="256" t="s">
        <v>131</v>
      </c>
      <c r="E44" s="257"/>
      <c r="F44" s="257"/>
      <c r="G44" s="257"/>
      <c r="H44" s="257"/>
      <c r="I44" s="257"/>
      <c r="J44" s="258"/>
      <c r="K44" s="67"/>
      <c r="M44" s="207"/>
      <c r="N44" s="208"/>
      <c r="O44" s="208"/>
      <c r="P44" s="208"/>
      <c r="Q44" s="209"/>
    </row>
    <row r="45" spans="1:17" ht="14.25" customHeight="1">
      <c r="A45" s="225"/>
      <c r="B45" s="249"/>
      <c r="C45" s="234"/>
      <c r="D45" s="259"/>
      <c r="E45" s="260"/>
      <c r="F45" s="260"/>
      <c r="G45" s="260"/>
      <c r="H45" s="260"/>
      <c r="I45" s="260"/>
      <c r="J45" s="261"/>
      <c r="K45" s="69"/>
      <c r="M45" s="210"/>
      <c r="N45" s="211"/>
      <c r="O45" s="211"/>
      <c r="P45" s="211"/>
      <c r="Q45" s="212"/>
    </row>
    <row r="46" spans="1:17" ht="16.5">
      <c r="C46" s="140"/>
      <c r="D46" s="138"/>
      <c r="E46" s="138"/>
      <c r="F46" s="138"/>
      <c r="G46" s="138"/>
      <c r="H46" s="138"/>
      <c r="I46" s="138"/>
      <c r="J46" s="138"/>
      <c r="K46" s="156"/>
    </row>
    <row r="47" spans="1:17" ht="15" customHeight="1">
      <c r="A47" s="241" t="s">
        <v>96</v>
      </c>
      <c r="B47" s="229" t="s">
        <v>98</v>
      </c>
      <c r="C47" s="232" t="s">
        <v>97</v>
      </c>
      <c r="D47" s="235" t="s">
        <v>145</v>
      </c>
      <c r="E47" s="236"/>
      <c r="F47" s="236"/>
      <c r="G47" s="236"/>
      <c r="H47" s="236"/>
      <c r="I47" s="236"/>
      <c r="J47" s="237"/>
      <c r="K47" s="72" t="s">
        <v>3</v>
      </c>
      <c r="M47" s="74" t="s">
        <v>25</v>
      </c>
    </row>
    <row r="48" spans="1:17" ht="14.25" customHeight="1">
      <c r="A48" s="242"/>
      <c r="B48" s="230"/>
      <c r="C48" s="233"/>
      <c r="D48" s="244" t="s">
        <v>100</v>
      </c>
      <c r="E48" s="245"/>
      <c r="F48" s="245"/>
      <c r="G48" s="245"/>
      <c r="H48" s="245"/>
      <c r="I48" s="245"/>
      <c r="J48" s="246"/>
      <c r="K48" s="129"/>
      <c r="M48" s="204"/>
      <c r="N48" s="205"/>
      <c r="O48" s="205"/>
      <c r="P48" s="205"/>
      <c r="Q48" s="206"/>
    </row>
    <row r="49" spans="1:17" ht="14.25" customHeight="1">
      <c r="A49" s="242"/>
      <c r="B49" s="230"/>
      <c r="C49" s="233"/>
      <c r="D49" s="213" t="s">
        <v>101</v>
      </c>
      <c r="E49" s="214"/>
      <c r="F49" s="214"/>
      <c r="G49" s="214"/>
      <c r="H49" s="214"/>
      <c r="I49" s="214"/>
      <c r="J49" s="215"/>
      <c r="K49" s="67"/>
      <c r="M49" s="207"/>
      <c r="N49" s="208"/>
      <c r="O49" s="208"/>
      <c r="P49" s="208"/>
      <c r="Q49" s="209"/>
    </row>
    <row r="50" spans="1:17">
      <c r="A50" s="243"/>
      <c r="B50" s="231"/>
      <c r="C50" s="234"/>
      <c r="D50" s="216" t="s">
        <v>102</v>
      </c>
      <c r="E50" s="217"/>
      <c r="F50" s="217"/>
      <c r="G50" s="217"/>
      <c r="H50" s="217"/>
      <c r="I50" s="217"/>
      <c r="J50" s="218"/>
      <c r="K50" s="69"/>
      <c r="M50" s="210"/>
      <c r="N50" s="211"/>
      <c r="O50" s="211"/>
      <c r="P50" s="211"/>
      <c r="Q50" s="212"/>
    </row>
    <row r="51" spans="1:17" ht="16.5">
      <c r="C51" s="140"/>
      <c r="D51" s="138"/>
      <c r="E51" s="138"/>
      <c r="F51" s="138"/>
      <c r="G51" s="138"/>
      <c r="H51" s="138"/>
      <c r="I51" s="138"/>
      <c r="J51" s="138"/>
      <c r="K51" s="156"/>
    </row>
    <row r="52" spans="1:17" ht="15" customHeight="1">
      <c r="A52" s="226" t="s">
        <v>13</v>
      </c>
      <c r="B52" s="229" t="s">
        <v>60</v>
      </c>
      <c r="C52" s="232" t="s">
        <v>99</v>
      </c>
      <c r="D52" s="235" t="s">
        <v>14</v>
      </c>
      <c r="E52" s="236"/>
      <c r="F52" s="236"/>
      <c r="G52" s="236"/>
      <c r="H52" s="236"/>
      <c r="I52" s="236"/>
      <c r="J52" s="237"/>
      <c r="K52" s="73" t="s">
        <v>29</v>
      </c>
      <c r="M52" s="74" t="s">
        <v>25</v>
      </c>
    </row>
    <row r="53" spans="1:17" ht="14.25" customHeight="1">
      <c r="A53" s="227"/>
      <c r="B53" s="230"/>
      <c r="C53" s="233"/>
      <c r="D53" s="238"/>
      <c r="E53" s="239"/>
      <c r="F53" s="239"/>
      <c r="G53" s="239"/>
      <c r="H53" s="239"/>
      <c r="I53" s="239"/>
      <c r="J53" s="240"/>
      <c r="K53" s="129"/>
      <c r="M53" s="204"/>
      <c r="N53" s="205"/>
      <c r="O53" s="205"/>
      <c r="P53" s="205"/>
      <c r="Q53" s="206"/>
    </row>
    <row r="54" spans="1:17" ht="14.25" customHeight="1">
      <c r="A54" s="227"/>
      <c r="B54" s="230"/>
      <c r="C54" s="233"/>
      <c r="D54" s="219"/>
      <c r="E54" s="220"/>
      <c r="F54" s="220"/>
      <c r="G54" s="220"/>
      <c r="H54" s="220"/>
      <c r="I54" s="220"/>
      <c r="J54" s="221"/>
      <c r="K54" s="67"/>
      <c r="M54" s="207"/>
      <c r="N54" s="208"/>
      <c r="O54" s="208"/>
      <c r="P54" s="208"/>
      <c r="Q54" s="209"/>
    </row>
    <row r="55" spans="1:17" ht="14.25" customHeight="1">
      <c r="A55" s="227"/>
      <c r="B55" s="230"/>
      <c r="C55" s="233"/>
      <c r="D55" s="219"/>
      <c r="E55" s="220"/>
      <c r="F55" s="220"/>
      <c r="G55" s="220"/>
      <c r="H55" s="220"/>
      <c r="I55" s="220"/>
      <c r="J55" s="221"/>
      <c r="K55" s="67"/>
      <c r="M55" s="207"/>
      <c r="N55" s="208"/>
      <c r="O55" s="208"/>
      <c r="P55" s="208"/>
      <c r="Q55" s="209"/>
    </row>
    <row r="56" spans="1:17" ht="14.25" customHeight="1">
      <c r="A56" s="227"/>
      <c r="B56" s="230"/>
      <c r="C56" s="233"/>
      <c r="D56" s="219"/>
      <c r="E56" s="220"/>
      <c r="F56" s="220"/>
      <c r="G56" s="220"/>
      <c r="H56" s="220"/>
      <c r="I56" s="220"/>
      <c r="J56" s="221"/>
      <c r="K56" s="67"/>
      <c r="M56" s="207"/>
      <c r="N56" s="208"/>
      <c r="O56" s="208"/>
      <c r="P56" s="208"/>
      <c r="Q56" s="209"/>
    </row>
    <row r="57" spans="1:17" ht="15">
      <c r="A57" s="228"/>
      <c r="B57" s="231"/>
      <c r="C57" s="234"/>
      <c r="D57" s="222"/>
      <c r="E57" s="223"/>
      <c r="F57" s="223"/>
      <c r="G57" s="223"/>
      <c r="H57" s="223"/>
      <c r="I57" s="223"/>
      <c r="J57" s="224"/>
      <c r="K57" s="69"/>
      <c r="M57" s="210"/>
      <c r="N57" s="211"/>
      <c r="O57" s="211"/>
      <c r="P57" s="211"/>
      <c r="Q57" s="212"/>
    </row>
    <row r="58" spans="1:17">
      <c r="C58" s="140"/>
      <c r="D58" s="138"/>
      <c r="E58" s="138"/>
      <c r="F58" s="138"/>
      <c r="G58" s="138"/>
      <c r="H58" s="138"/>
      <c r="I58" s="138"/>
      <c r="J58" s="138"/>
      <c r="K58" s="156"/>
    </row>
    <row r="59" spans="1:17" s="139" customFormat="1" ht="15" customHeight="1">
      <c r="A59" s="298" t="s">
        <v>59</v>
      </c>
      <c r="B59" s="247" t="s">
        <v>58</v>
      </c>
      <c r="C59" s="232" t="s">
        <v>106</v>
      </c>
      <c r="D59" s="251" t="s">
        <v>140</v>
      </c>
      <c r="E59" s="251"/>
      <c r="F59" s="251"/>
      <c r="G59" s="251"/>
      <c r="H59" s="251"/>
      <c r="I59" s="251"/>
      <c r="J59" s="252"/>
      <c r="K59" s="72" t="s">
        <v>3</v>
      </c>
      <c r="M59" s="74" t="s">
        <v>25</v>
      </c>
      <c r="N59" s="74"/>
      <c r="O59" s="74"/>
      <c r="P59" s="74"/>
      <c r="Q59" s="74"/>
    </row>
    <row r="60" spans="1:17" s="139" customFormat="1" ht="15">
      <c r="A60" s="298"/>
      <c r="B60" s="248"/>
      <c r="C60" s="233"/>
      <c r="D60" s="254"/>
      <c r="E60" s="254"/>
      <c r="F60" s="254"/>
      <c r="G60" s="254"/>
      <c r="H60" s="254"/>
      <c r="I60" s="254"/>
      <c r="J60" s="255"/>
      <c r="K60" s="143"/>
      <c r="M60" s="309"/>
      <c r="N60" s="310"/>
      <c r="O60" s="310"/>
      <c r="P60" s="310"/>
      <c r="Q60" s="311"/>
    </row>
    <row r="61" spans="1:17">
      <c r="A61" s="298"/>
      <c r="B61" s="248"/>
      <c r="C61" s="233"/>
      <c r="D61" s="244" t="s">
        <v>4</v>
      </c>
      <c r="E61" s="245"/>
      <c r="F61" s="245"/>
      <c r="G61" s="245"/>
      <c r="H61" s="245"/>
      <c r="I61" s="245"/>
      <c r="J61" s="246"/>
      <c r="K61" s="130"/>
      <c r="M61" s="312"/>
      <c r="N61" s="313"/>
      <c r="O61" s="313"/>
      <c r="P61" s="313"/>
      <c r="Q61" s="314"/>
    </row>
    <row r="62" spans="1:17">
      <c r="A62" s="298"/>
      <c r="B62" s="249"/>
      <c r="C62" s="234"/>
      <c r="D62" s="216" t="s">
        <v>56</v>
      </c>
      <c r="E62" s="217"/>
      <c r="F62" s="217"/>
      <c r="G62" s="217"/>
      <c r="H62" s="217"/>
      <c r="I62" s="217"/>
      <c r="J62" s="218"/>
      <c r="K62" s="69"/>
      <c r="M62" s="315"/>
      <c r="N62" s="316"/>
      <c r="O62" s="316"/>
      <c r="P62" s="316"/>
      <c r="Q62" s="317"/>
    </row>
    <row r="63" spans="1:17">
      <c r="A63" s="298"/>
    </row>
    <row r="64" spans="1:17" s="139" customFormat="1" ht="15" customHeight="1">
      <c r="A64" s="298"/>
      <c r="B64" s="247" t="s">
        <v>108</v>
      </c>
      <c r="C64" s="232" t="s">
        <v>107</v>
      </c>
      <c r="D64" s="289" t="s">
        <v>139</v>
      </c>
      <c r="E64" s="290"/>
      <c r="F64" s="290"/>
      <c r="G64" s="290"/>
      <c r="H64" s="290"/>
      <c r="I64" s="290"/>
      <c r="J64" s="290"/>
      <c r="K64" s="72" t="s">
        <v>3</v>
      </c>
      <c r="M64" s="74" t="s">
        <v>25</v>
      </c>
      <c r="N64" s="74"/>
      <c r="O64" s="74"/>
      <c r="P64" s="74"/>
      <c r="Q64" s="74"/>
    </row>
    <row r="65" spans="1:17">
      <c r="A65" s="298"/>
      <c r="B65" s="248"/>
      <c r="C65" s="233"/>
      <c r="D65" s="318" t="s">
        <v>103</v>
      </c>
      <c r="E65" s="319"/>
      <c r="F65" s="319"/>
      <c r="G65" s="319"/>
      <c r="H65" s="319"/>
      <c r="I65" s="319"/>
      <c r="J65" s="320"/>
      <c r="K65" s="129"/>
      <c r="M65" s="299"/>
      <c r="N65" s="299"/>
      <c r="O65" s="299"/>
      <c r="P65" s="299"/>
      <c r="Q65" s="299"/>
    </row>
    <row r="66" spans="1:17">
      <c r="A66" s="298"/>
      <c r="B66" s="248"/>
      <c r="C66" s="233"/>
      <c r="D66" s="271" t="s">
        <v>104</v>
      </c>
      <c r="E66" s="272"/>
      <c r="F66" s="272"/>
      <c r="G66" s="272"/>
      <c r="H66" s="272"/>
      <c r="I66" s="272"/>
      <c r="J66" s="273"/>
      <c r="K66" s="67"/>
      <c r="M66" s="299"/>
      <c r="N66" s="299"/>
      <c r="O66" s="299"/>
      <c r="P66" s="299"/>
      <c r="Q66" s="299"/>
    </row>
    <row r="67" spans="1:17">
      <c r="A67" s="298"/>
      <c r="B67" s="248"/>
      <c r="C67" s="233"/>
      <c r="D67" s="271"/>
      <c r="E67" s="272"/>
      <c r="F67" s="272"/>
      <c r="G67" s="272"/>
      <c r="H67" s="272"/>
      <c r="I67" s="272"/>
      <c r="J67" s="273"/>
      <c r="K67" s="67"/>
      <c r="M67" s="299"/>
      <c r="N67" s="299"/>
      <c r="O67" s="299"/>
      <c r="P67" s="299"/>
      <c r="Q67" s="299"/>
    </row>
    <row r="68" spans="1:17">
      <c r="A68" s="298"/>
      <c r="B68" s="248"/>
      <c r="C68" s="233"/>
      <c r="D68" s="271"/>
      <c r="E68" s="272"/>
      <c r="F68" s="272"/>
      <c r="G68" s="272"/>
      <c r="H68" s="272"/>
      <c r="I68" s="272"/>
      <c r="J68" s="273"/>
      <c r="K68" s="67"/>
      <c r="M68" s="299"/>
      <c r="N68" s="299"/>
      <c r="O68" s="299"/>
      <c r="P68" s="299"/>
      <c r="Q68" s="299"/>
    </row>
    <row r="69" spans="1:17">
      <c r="A69" s="298"/>
      <c r="B69" s="248"/>
      <c r="C69" s="233"/>
      <c r="D69" s="272" t="s">
        <v>105</v>
      </c>
      <c r="E69" s="272"/>
      <c r="F69" s="272"/>
      <c r="G69" s="272"/>
      <c r="H69" s="272"/>
      <c r="I69" s="272"/>
      <c r="J69" s="272"/>
      <c r="K69" s="67"/>
      <c r="M69" s="299"/>
      <c r="N69" s="299"/>
      <c r="O69" s="299"/>
      <c r="P69" s="299"/>
      <c r="Q69" s="299"/>
    </row>
    <row r="70" spans="1:17">
      <c r="A70" s="298"/>
      <c r="B70" s="249"/>
      <c r="C70" s="234"/>
      <c r="D70" s="291"/>
      <c r="E70" s="291"/>
      <c r="F70" s="291"/>
      <c r="G70" s="291"/>
      <c r="H70" s="291"/>
      <c r="I70" s="291"/>
      <c r="J70" s="291"/>
      <c r="K70" s="69"/>
      <c r="M70" s="299"/>
      <c r="N70" s="299"/>
      <c r="O70" s="299"/>
      <c r="P70" s="299"/>
      <c r="Q70" s="299"/>
    </row>
    <row r="85" spans="2:2" ht="15">
      <c r="B85" s="139"/>
    </row>
  </sheetData>
  <sheetProtection password="CA57" sheet="1" objects="1" scenarios="1"/>
  <mergeCells count="83">
    <mergeCell ref="M8:Q11"/>
    <mergeCell ref="C18:C24"/>
    <mergeCell ref="B36:B39"/>
    <mergeCell ref="C36:C39"/>
    <mergeCell ref="D36:J37"/>
    <mergeCell ref="M37:Q39"/>
    <mergeCell ref="D38:J38"/>
    <mergeCell ref="D31:J31"/>
    <mergeCell ref="D18:J18"/>
    <mergeCell ref="B18:B24"/>
    <mergeCell ref="B31:B34"/>
    <mergeCell ref="M14:Q16"/>
    <mergeCell ref="D15:J16"/>
    <mergeCell ref="M19:Q24"/>
    <mergeCell ref="B26:B29"/>
    <mergeCell ref="M27:Q29"/>
    <mergeCell ref="A7:A11"/>
    <mergeCell ref="C7:C11"/>
    <mergeCell ref="D8:J8"/>
    <mergeCell ref="B7:B11"/>
    <mergeCell ref="D10:J10"/>
    <mergeCell ref="D11:J11"/>
    <mergeCell ref="D7:J7"/>
    <mergeCell ref="D9:J9"/>
    <mergeCell ref="A59:A70"/>
    <mergeCell ref="M65:Q70"/>
    <mergeCell ref="C31:C34"/>
    <mergeCell ref="D32:J32"/>
    <mergeCell ref="M32:Q34"/>
    <mergeCell ref="D33:J33"/>
    <mergeCell ref="D34:J34"/>
    <mergeCell ref="A18:A34"/>
    <mergeCell ref="M60:Q62"/>
    <mergeCell ref="B59:B62"/>
    <mergeCell ref="C59:C62"/>
    <mergeCell ref="D61:J61"/>
    <mergeCell ref="D62:J62"/>
    <mergeCell ref="D59:J60"/>
    <mergeCell ref="D65:J65"/>
    <mergeCell ref="B64:B70"/>
    <mergeCell ref="C64:C70"/>
    <mergeCell ref="D64:J64"/>
    <mergeCell ref="D66:J68"/>
    <mergeCell ref="D69:J70"/>
    <mergeCell ref="D28:J29"/>
    <mergeCell ref="C26:C29"/>
    <mergeCell ref="D43:J43"/>
    <mergeCell ref="D39:J39"/>
    <mergeCell ref="A13:A16"/>
    <mergeCell ref="B13:B16"/>
    <mergeCell ref="C13:C16"/>
    <mergeCell ref="D13:J13"/>
    <mergeCell ref="D14:J14"/>
    <mergeCell ref="M42:Q45"/>
    <mergeCell ref="D44:J45"/>
    <mergeCell ref="D19:J19"/>
    <mergeCell ref="D27:J27"/>
    <mergeCell ref="D20:J21"/>
    <mergeCell ref="D22:J23"/>
    <mergeCell ref="D24:J24"/>
    <mergeCell ref="D26:J26"/>
    <mergeCell ref="A36:A45"/>
    <mergeCell ref="A52:A57"/>
    <mergeCell ref="B52:B57"/>
    <mergeCell ref="C52:C57"/>
    <mergeCell ref="D52:J52"/>
    <mergeCell ref="D53:J53"/>
    <mergeCell ref="A47:A50"/>
    <mergeCell ref="B47:B50"/>
    <mergeCell ref="C47:C50"/>
    <mergeCell ref="D47:J47"/>
    <mergeCell ref="D48:J48"/>
    <mergeCell ref="B41:B45"/>
    <mergeCell ref="C41:C45"/>
    <mergeCell ref="D41:J42"/>
    <mergeCell ref="M48:Q50"/>
    <mergeCell ref="D49:J49"/>
    <mergeCell ref="D50:J50"/>
    <mergeCell ref="M53:Q57"/>
    <mergeCell ref="D54:J54"/>
    <mergeCell ref="D55:J55"/>
    <mergeCell ref="D56:J56"/>
    <mergeCell ref="D57:J57"/>
  </mergeCells>
  <dataValidations count="7">
    <dataValidation type="list" showInputMessage="1" showErrorMessage="1" error="Please enter &quot;Yes&quot; or 'No&quot;" sqref="K8 K53">
      <formula1>$AC$7:$AC$8</formula1>
    </dataValidation>
    <dataValidation type="list" showInputMessage="1" showErrorMessage="1" error="Enter 0, 1, 2 or 3" sqref="K19">
      <formula1>$AC$9:$AC$12</formula1>
    </dataValidation>
    <dataValidation type="list" showInputMessage="1" showErrorMessage="1" error="Please enter 0 or 1" sqref="K61">
      <formula1>$AC$9:$AC$10</formula1>
    </dataValidation>
    <dataValidation type="list" showInputMessage="1" showErrorMessage="1" error="Enter 0, 1, 2 or 3" sqref="K32">
      <formula1>$AC$9:$AC$11</formula1>
    </dataValidation>
    <dataValidation type="decimal" operator="greaterThanOrEqual" showInputMessage="1" showErrorMessage="1" error="Please enter a number" sqref="K14 K27">
      <formula1>0</formula1>
    </dataValidation>
    <dataValidation type="list" showInputMessage="1" showErrorMessage="1" error="Enter 0, 1 or 2" sqref="K38 K43">
      <formula1>$AC$9:$AC$10</formula1>
    </dataValidation>
    <dataValidation type="list" showInputMessage="1" showErrorMessage="1" error="Please enter &quot;Yes&quot; or 'No&quot;" sqref="K48 K65">
      <formula1>$AC$9:$AC$11</formula1>
    </dataValidation>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120"/>
  <sheetViews>
    <sheetView showGridLines="0" zoomScaleNormal="100" workbookViewId="0">
      <selection activeCell="E14" sqref="E14:F14"/>
    </sheetView>
  </sheetViews>
  <sheetFormatPr defaultRowHeight="14.25"/>
  <cols>
    <col min="1" max="1" width="2.25" customWidth="1"/>
    <col min="2" max="2" width="4.125" customWidth="1"/>
    <col min="3" max="3" width="6.25" customWidth="1"/>
    <col min="4" max="4" width="29.25" customWidth="1"/>
    <col min="5" max="5" width="5.625" customWidth="1"/>
    <col min="6" max="6" width="22.375" customWidth="1"/>
    <col min="7" max="7" width="11.75" customWidth="1"/>
    <col min="8" max="8" width="11.625" customWidth="1"/>
    <col min="9" max="9" width="8.625" customWidth="1"/>
    <col min="10" max="10" width="3" customWidth="1"/>
    <col min="11" max="11" width="15.875" customWidth="1"/>
    <col min="12" max="12" width="15.5" customWidth="1"/>
    <col min="13" max="13" width="4.25" customWidth="1"/>
    <col min="14" max="14" width="10.75" customWidth="1"/>
    <col min="19" max="19" width="18.125" customWidth="1"/>
  </cols>
  <sheetData>
    <row r="1" spans="2:14" ht="16.5">
      <c r="M1" s="135"/>
      <c r="N1" s="135"/>
    </row>
    <row r="2" spans="2:14" ht="16.5">
      <c r="M2" s="135"/>
      <c r="N2" s="135"/>
    </row>
    <row r="3" spans="2:14" ht="30">
      <c r="C3" s="84" t="s">
        <v>55</v>
      </c>
      <c r="M3" s="135"/>
      <c r="N3" s="135"/>
    </row>
    <row r="4" spans="2:14" ht="16.5">
      <c r="M4" s="135"/>
      <c r="N4" s="135"/>
    </row>
    <row r="5" spans="2:14" ht="16.5">
      <c r="C5" s="6"/>
      <c r="M5" s="135"/>
      <c r="N5" s="135"/>
    </row>
    <row r="6" spans="2:14" ht="17.25" thickBot="1">
      <c r="C6" s="6"/>
      <c r="M6" s="135"/>
      <c r="N6" s="135"/>
    </row>
    <row r="7" spans="2:14" ht="15.75" customHeight="1">
      <c r="B7" s="85"/>
      <c r="C7" s="86"/>
      <c r="D7" s="86"/>
      <c r="E7" s="86"/>
      <c r="F7" s="86"/>
      <c r="G7" s="86"/>
      <c r="H7" s="86"/>
      <c r="I7" s="87"/>
      <c r="K7" s="88"/>
      <c r="L7" s="89"/>
      <c r="M7" s="186"/>
      <c r="N7" s="135"/>
    </row>
    <row r="8" spans="2:14" ht="18.75">
      <c r="B8" s="90"/>
      <c r="C8" s="346" t="s">
        <v>35</v>
      </c>
      <c r="D8" s="346"/>
      <c r="E8" s="344" t="str">
        <f>IF(Cover!D14&lt;&gt;"",Cover!D14,"")</f>
        <v/>
      </c>
      <c r="F8" s="344"/>
      <c r="G8" s="344"/>
      <c r="H8" s="344"/>
      <c r="I8" s="345"/>
      <c r="K8" s="349" t="s">
        <v>36</v>
      </c>
      <c r="L8" s="355" t="str">
        <f>IF(AND(I20="Yes",I21="Yes",I22&gt;0,,I23&gt;0),"Qualifying",IF(AND(I20="Yes"),"Contributing","Early"))</f>
        <v>Early</v>
      </c>
      <c r="M8" s="186"/>
      <c r="N8" s="135"/>
    </row>
    <row r="9" spans="2:14" ht="18.75">
      <c r="B9" s="90"/>
      <c r="C9" s="346" t="s">
        <v>37</v>
      </c>
      <c r="D9" s="346"/>
      <c r="E9" s="344" t="str">
        <f>IF(Cover!D16&lt;&gt;"",Cover!D16,"")</f>
        <v/>
      </c>
      <c r="F9" s="344"/>
      <c r="G9" s="344"/>
      <c r="H9" s="344"/>
      <c r="I9" s="345"/>
      <c r="K9" s="349"/>
      <c r="L9" s="355"/>
      <c r="M9" s="186"/>
      <c r="N9" s="135"/>
    </row>
    <row r="10" spans="2:14" ht="19.5" thickBot="1">
      <c r="B10" s="90"/>
      <c r="C10" s="346" t="s">
        <v>38</v>
      </c>
      <c r="D10" s="346"/>
      <c r="E10" s="344" t="str">
        <f>IF(Cover!D18&lt;&gt;"",Cover!D18,"")</f>
        <v/>
      </c>
      <c r="F10" s="344"/>
      <c r="G10" s="344"/>
      <c r="H10" s="344"/>
      <c r="I10" s="345"/>
      <c r="K10" s="91"/>
      <c r="L10" s="92"/>
      <c r="M10" s="186"/>
      <c r="N10" s="135"/>
    </row>
    <row r="11" spans="2:14" ht="19.5" thickBot="1">
      <c r="B11" s="90"/>
      <c r="C11" s="346" t="s">
        <v>39</v>
      </c>
      <c r="D11" s="346"/>
      <c r="E11" s="344" t="str">
        <f>IF(Cover!D20&lt;&gt;"",Cover!D20,"")</f>
        <v/>
      </c>
      <c r="F11" s="344"/>
      <c r="G11" s="344"/>
      <c r="H11" s="344"/>
      <c r="I11" s="345"/>
      <c r="K11" s="93"/>
      <c r="L11" s="94"/>
      <c r="M11" s="187"/>
      <c r="N11" s="135"/>
    </row>
    <row r="12" spans="2:14" ht="18.75">
      <c r="B12" s="90"/>
      <c r="C12" s="346" t="s">
        <v>40</v>
      </c>
      <c r="D12" s="346"/>
      <c r="E12" s="347" t="str">
        <f>REPLACE(Cover!C12,FIND("PROJECT THEME",UPPER(Cover!C12),1),20,"Scoring Sheet")</f>
        <v>Other--Land Conservation Agreements Scoring Sheet</v>
      </c>
      <c r="F12" s="347"/>
      <c r="G12" s="347"/>
      <c r="H12" s="347"/>
      <c r="I12" s="348"/>
      <c r="K12" s="95"/>
      <c r="L12" s="96"/>
      <c r="M12" s="186"/>
      <c r="N12" s="135"/>
    </row>
    <row r="13" spans="2:14" ht="18">
      <c r="B13" s="90"/>
      <c r="C13" s="97"/>
      <c r="D13" s="98"/>
      <c r="E13" s="99"/>
      <c r="F13" s="99"/>
      <c r="G13" s="99"/>
      <c r="H13" s="99"/>
      <c r="I13" s="100"/>
      <c r="K13" s="349" t="s">
        <v>41</v>
      </c>
      <c r="L13" s="101">
        <f>IF(L8="Early",0,SUM(E31:E41))</f>
        <v>0</v>
      </c>
      <c r="M13" s="186"/>
      <c r="N13" s="135"/>
    </row>
    <row r="14" spans="2:14" ht="18.75">
      <c r="B14" s="90"/>
      <c r="C14" s="346" t="s">
        <v>42</v>
      </c>
      <c r="D14" s="346"/>
      <c r="E14" s="350"/>
      <c r="F14" s="351"/>
      <c r="G14" s="99"/>
      <c r="H14" s="99"/>
      <c r="I14" s="100"/>
      <c r="K14" s="349"/>
      <c r="L14" s="102" t="s">
        <v>43</v>
      </c>
      <c r="M14" s="186"/>
      <c r="N14" s="135"/>
    </row>
    <row r="15" spans="2:14" ht="17.25" thickBot="1">
      <c r="B15" s="103"/>
      <c r="C15" s="104"/>
      <c r="D15" s="104"/>
      <c r="E15" s="104"/>
      <c r="F15" s="104"/>
      <c r="G15" s="104"/>
      <c r="H15" s="104"/>
      <c r="I15" s="105"/>
      <c r="K15" s="106"/>
      <c r="L15" s="107"/>
      <c r="M15" s="186"/>
      <c r="N15" s="135"/>
    </row>
    <row r="16" spans="2:14" ht="16.5">
      <c r="M16" s="135"/>
      <c r="N16" s="135"/>
    </row>
    <row r="17" spans="2:14" ht="21">
      <c r="C17" s="80" t="s">
        <v>44</v>
      </c>
      <c r="M17" s="135"/>
      <c r="N17" s="135"/>
    </row>
    <row r="18" spans="2:14" ht="16.5">
      <c r="C18" s="81" t="s">
        <v>6</v>
      </c>
      <c r="D18" s="65"/>
      <c r="G18" s="136" t="s">
        <v>21</v>
      </c>
      <c r="H18" s="136" t="s">
        <v>45</v>
      </c>
      <c r="I18" s="136" t="s">
        <v>46</v>
      </c>
      <c r="M18" s="135"/>
      <c r="N18" s="135"/>
    </row>
    <row r="19" spans="2:14" ht="16.5" customHeight="1">
      <c r="B19" s="184">
        <v>1</v>
      </c>
      <c r="C19" s="108" t="s">
        <v>47</v>
      </c>
      <c r="D19" s="109"/>
      <c r="E19" s="109"/>
      <c r="F19" s="109"/>
      <c r="G19" s="110"/>
      <c r="H19" s="110"/>
      <c r="I19" s="111"/>
      <c r="M19" s="135"/>
      <c r="N19" s="135"/>
    </row>
    <row r="20" spans="2:14" ht="16.5" customHeight="1">
      <c r="B20" s="110">
        <v>2</v>
      </c>
      <c r="C20" s="112" t="s">
        <v>14</v>
      </c>
      <c r="D20" s="4"/>
      <c r="E20" s="4"/>
      <c r="F20" s="4"/>
      <c r="G20" s="113" t="s">
        <v>113</v>
      </c>
      <c r="H20" s="113" t="s">
        <v>26</v>
      </c>
      <c r="I20" s="114">
        <f>E39</f>
        <v>0</v>
      </c>
      <c r="M20" s="135"/>
      <c r="N20" s="135"/>
    </row>
    <row r="21" spans="2:14" ht="20.25" customHeight="1">
      <c r="B21" s="110">
        <v>3</v>
      </c>
      <c r="C21" s="352" t="s">
        <v>49</v>
      </c>
      <c r="D21" s="353"/>
      <c r="E21" s="353"/>
      <c r="F21" s="354"/>
      <c r="G21" s="110" t="s">
        <v>109</v>
      </c>
      <c r="H21" s="110" t="s">
        <v>26</v>
      </c>
      <c r="I21" s="111">
        <f>E31</f>
        <v>0</v>
      </c>
      <c r="M21" s="135"/>
      <c r="N21" s="135"/>
    </row>
    <row r="22" spans="2:14" ht="16.5" customHeight="1">
      <c r="B22" s="185">
        <v>4</v>
      </c>
      <c r="C22" s="356" t="s">
        <v>50</v>
      </c>
      <c r="D22" s="357"/>
      <c r="E22" s="357"/>
      <c r="F22" s="357"/>
      <c r="G22" s="115" t="s">
        <v>110</v>
      </c>
      <c r="H22" s="115" t="s">
        <v>48</v>
      </c>
      <c r="I22" s="116">
        <f>E32</f>
        <v>0</v>
      </c>
      <c r="M22" s="135"/>
      <c r="N22" s="135"/>
    </row>
    <row r="23" spans="2:14" ht="16.5" customHeight="1">
      <c r="B23" s="110">
        <v>5</v>
      </c>
      <c r="C23" s="183" t="s">
        <v>132</v>
      </c>
      <c r="D23" s="197"/>
      <c r="E23" s="198"/>
      <c r="F23" s="199"/>
      <c r="G23" s="110" t="s">
        <v>125</v>
      </c>
      <c r="H23" s="110" t="s">
        <v>48</v>
      </c>
      <c r="I23" s="111">
        <f>E37</f>
        <v>0</v>
      </c>
      <c r="M23" s="135"/>
      <c r="N23" s="135"/>
    </row>
    <row r="24" spans="2:14">
      <c r="G24" s="117"/>
      <c r="H24" s="117"/>
      <c r="I24" s="118"/>
      <c r="M24" s="135"/>
      <c r="N24" s="135"/>
    </row>
    <row r="25" spans="2:14" ht="4.5" customHeight="1">
      <c r="M25" s="135"/>
      <c r="N25" s="135"/>
    </row>
    <row r="26" spans="2:14" ht="15">
      <c r="H26" s="6"/>
      <c r="M26" s="135"/>
      <c r="N26" s="135"/>
    </row>
    <row r="27" spans="2:14">
      <c r="L27" s="122"/>
      <c r="M27" s="135"/>
      <c r="N27" s="135"/>
    </row>
    <row r="28" spans="2:14" ht="20.25">
      <c r="C28" s="119" t="s">
        <v>51</v>
      </c>
      <c r="D28" s="2"/>
      <c r="E28" s="120"/>
      <c r="F28" s="120"/>
      <c r="M28" s="135"/>
      <c r="N28" s="135"/>
    </row>
    <row r="29" spans="2:14" s="135" customFormat="1" ht="11.25" customHeight="1">
      <c r="C29"/>
      <c r="D29"/>
      <c r="E29"/>
      <c r="F29"/>
    </row>
    <row r="30" spans="2:14" ht="15">
      <c r="C30" s="1" t="s">
        <v>52</v>
      </c>
      <c r="D30" s="1" t="s">
        <v>2</v>
      </c>
      <c r="E30" s="121" t="s">
        <v>3</v>
      </c>
      <c r="F30" s="121" t="s">
        <v>11</v>
      </c>
      <c r="M30" s="135"/>
      <c r="N30" s="135"/>
    </row>
    <row r="31" spans="2:14">
      <c r="C31" s="123" t="s">
        <v>109</v>
      </c>
      <c r="D31" s="123" t="str">
        <f>Calculations!C10</f>
        <v>Stated conservation education objective</v>
      </c>
      <c r="E31" s="124">
        <f>Scoring!K8</f>
        <v>0</v>
      </c>
      <c r="F31" s="124" t="s">
        <v>53</v>
      </c>
      <c r="M31" s="135"/>
      <c r="N31" s="135"/>
    </row>
    <row r="32" spans="2:14" s="135" customFormat="1">
      <c r="C32" s="177" t="s">
        <v>110</v>
      </c>
      <c r="D32" s="178" t="str">
        <f>Calculations!D13</f>
        <v>Size</v>
      </c>
      <c r="E32" s="178">
        <f>Calculations!K13</f>
        <v>0</v>
      </c>
      <c r="F32" s="178">
        <f>Calculations!F13</f>
        <v>5</v>
      </c>
    </row>
    <row r="33" spans="3:15" s="135" customFormat="1">
      <c r="C33" s="125" t="s">
        <v>111</v>
      </c>
      <c r="D33" s="125" t="str">
        <f>Calculations!D16</f>
        <v>Type of agreement</v>
      </c>
      <c r="E33" s="125">
        <f>Calculations!K16</f>
        <v>0</v>
      </c>
      <c r="F33" s="125">
        <f>Calculations!F16</f>
        <v>10</v>
      </c>
    </row>
    <row r="34" spans="3:15">
      <c r="C34" s="125" t="s">
        <v>115</v>
      </c>
      <c r="D34" s="125" t="str">
        <f>Calculations!D20</f>
        <v>Agreement start</v>
      </c>
      <c r="E34" s="125">
        <f>Calculations!K20</f>
        <v>0</v>
      </c>
      <c r="F34" s="125">
        <f>Calculations!F20</f>
        <v>5</v>
      </c>
      <c r="M34" s="135"/>
      <c r="N34" s="135"/>
    </row>
    <row r="35" spans="3:15">
      <c r="C35" s="125" t="s">
        <v>124</v>
      </c>
      <c r="D35" s="125" t="str">
        <f>Calculations!D22</f>
        <v>Length of agreement</v>
      </c>
      <c r="E35" s="125">
        <f>Calculations!K22</f>
        <v>0</v>
      </c>
      <c r="F35" s="125">
        <f>Calculations!F22</f>
        <v>10</v>
      </c>
      <c r="M35" s="195"/>
      <c r="N35" s="195" t="s">
        <v>141</v>
      </c>
      <c r="O35" s="195"/>
    </row>
    <row r="36" spans="3:15" s="135" customFormat="1">
      <c r="C36" s="155" t="s">
        <v>112</v>
      </c>
      <c r="D36" s="155" t="str">
        <f>Calculations!D26</f>
        <v>Endowment</v>
      </c>
      <c r="E36" s="155">
        <f>Calculations!K26</f>
        <v>0</v>
      </c>
      <c r="F36" s="155">
        <f>Calculations!F26</f>
        <v>35</v>
      </c>
      <c r="M36" s="195"/>
      <c r="N36" s="195"/>
      <c r="O36" s="195"/>
    </row>
    <row r="37" spans="3:15" s="135" customFormat="1">
      <c r="C37" s="155" t="s">
        <v>125</v>
      </c>
      <c r="D37" s="155" t="str">
        <f>Calculations!D28</f>
        <v>Required monitoring</v>
      </c>
      <c r="E37" s="155">
        <f>Calculations!K28</f>
        <v>0</v>
      </c>
      <c r="F37" s="155">
        <f>Calculations!F28</f>
        <v>15</v>
      </c>
      <c r="M37" s="195" t="s">
        <v>142</v>
      </c>
      <c r="N37" s="195"/>
      <c r="O37" s="195"/>
    </row>
    <row r="38" spans="3:15" s="135" customFormat="1">
      <c r="C38" s="182" t="s">
        <v>126</v>
      </c>
      <c r="D38" s="182" t="str">
        <f>Calculations!D31</f>
        <v>Public access</v>
      </c>
      <c r="E38" s="182">
        <f>Calculations!K31</f>
        <v>0</v>
      </c>
      <c r="F38" s="182">
        <f>Calculations!F31</f>
        <v>5</v>
      </c>
      <c r="M38" s="195"/>
      <c r="N38" s="195"/>
      <c r="O38" s="195"/>
    </row>
    <row r="39" spans="3:15" s="135" customFormat="1">
      <c r="C39" s="123" t="s">
        <v>113</v>
      </c>
      <c r="D39" s="123" t="str">
        <f>Calculations!C34</f>
        <v>Exceeds regulatory requirements</v>
      </c>
      <c r="E39" s="124">
        <f>Scoring!K53</f>
        <v>0</v>
      </c>
      <c r="F39" s="124" t="s">
        <v>53</v>
      </c>
      <c r="M39" s="195"/>
      <c r="N39" s="195"/>
      <c r="O39" s="195"/>
    </row>
    <row r="40" spans="3:15" s="135" customFormat="1">
      <c r="C40" s="180" t="s">
        <v>122</v>
      </c>
      <c r="D40" s="180" t="str">
        <f>Calculations!D37</f>
        <v>Corporate level commitment</v>
      </c>
      <c r="E40" s="180">
        <f>Calculations!K37</f>
        <v>0</v>
      </c>
      <c r="F40" s="180">
        <f>Calculations!F39</f>
        <v>7.5</v>
      </c>
      <c r="M40" s="195" t="s">
        <v>143</v>
      </c>
      <c r="N40" s="196">
        <f>Calculations!K13*Calculations!O13+Calculations!K16*Calculations!O16+Calculations!K22*Calculations!O22+Calculations!K26*Calculations!O26+Calculations!K28*Calculations!O28+Calculations!K31*Calculations!O31+Calculations!K37*Calculations!O37+Calculations!K39*Calculations!O39</f>
        <v>0</v>
      </c>
      <c r="O40" s="195"/>
    </row>
    <row r="41" spans="3:15" s="135" customFormat="1">
      <c r="C41" s="180" t="s">
        <v>127</v>
      </c>
      <c r="D41" s="180" t="str">
        <f>Calculations!D39</f>
        <v>Large-scale initiative alignment</v>
      </c>
      <c r="E41" s="180">
        <f>Calculations!K39</f>
        <v>0</v>
      </c>
      <c r="F41" s="181">
        <f>Calculations!F39</f>
        <v>7.5</v>
      </c>
      <c r="M41" s="195"/>
      <c r="N41" s="195"/>
      <c r="O41" s="195"/>
    </row>
    <row r="42" spans="3:15" s="135" customFormat="1">
      <c r="M42" s="195"/>
      <c r="N42" s="195"/>
      <c r="O42" s="195"/>
    </row>
    <row r="43" spans="3:15" s="135" customFormat="1">
      <c r="M43" s="195" t="s">
        <v>144</v>
      </c>
      <c r="N43" s="195"/>
      <c r="O43" s="195"/>
    </row>
    <row r="44" spans="3:15" s="135" customFormat="1">
      <c r="M44" s="195"/>
      <c r="N44" s="195"/>
      <c r="O44" s="195"/>
    </row>
    <row r="45" spans="3:15" s="135" customFormat="1"/>
    <row r="46" spans="3:15" s="135" customFormat="1"/>
    <row r="47" spans="3:15" ht="15.75" customHeight="1">
      <c r="C47" s="341" t="s">
        <v>171</v>
      </c>
      <c r="D47" s="342"/>
      <c r="E47" s="342"/>
      <c r="F47" s="342"/>
      <c r="G47" s="342"/>
      <c r="H47" s="342"/>
      <c r="I47" s="342"/>
      <c r="J47" s="342"/>
      <c r="K47" s="342"/>
      <c r="L47" s="343"/>
      <c r="M47" s="135"/>
      <c r="N47" s="135"/>
    </row>
    <row r="48" spans="3:15" ht="15" customHeight="1">
      <c r="M48" s="135"/>
      <c r="N48" s="135"/>
    </row>
    <row r="49" spans="4:14">
      <c r="D49" s="126"/>
      <c r="E49" s="127"/>
      <c r="F49" s="127"/>
      <c r="G49" s="127"/>
      <c r="H49" s="127"/>
      <c r="I49" s="3"/>
      <c r="J49" s="3"/>
      <c r="K49" s="3"/>
      <c r="M49" s="135"/>
      <c r="N49" s="135"/>
    </row>
    <row r="50" spans="4:14">
      <c r="D50" s="3"/>
      <c r="E50" s="3"/>
      <c r="F50" s="3"/>
      <c r="G50" s="3"/>
      <c r="H50" s="3"/>
      <c r="I50" s="3"/>
      <c r="J50" s="3"/>
      <c r="K50" s="3"/>
      <c r="M50" s="135"/>
      <c r="N50" s="135"/>
    </row>
    <row r="51" spans="4:14">
      <c r="D51" s="3"/>
      <c r="E51" s="3"/>
      <c r="F51" s="3"/>
      <c r="G51" s="3"/>
      <c r="H51" s="3"/>
      <c r="I51" s="3"/>
      <c r="J51" s="3"/>
      <c r="K51" s="3"/>
      <c r="M51" s="135"/>
      <c r="N51" s="135"/>
    </row>
    <row r="52" spans="4:14">
      <c r="M52" s="135"/>
      <c r="N52" s="135"/>
    </row>
    <row r="53" spans="4:14">
      <c r="M53" s="135"/>
      <c r="N53" s="135"/>
    </row>
    <row r="54" spans="4:14">
      <c r="M54" s="135"/>
      <c r="N54" s="135"/>
    </row>
    <row r="119" spans="3:3">
      <c r="C119" t="s">
        <v>26</v>
      </c>
    </row>
    <row r="120" spans="3:3">
      <c r="C120" t="s">
        <v>27</v>
      </c>
    </row>
  </sheetData>
  <mergeCells count="18">
    <mergeCell ref="K8:K9"/>
    <mergeCell ref="L8:L9"/>
    <mergeCell ref="C9:D9"/>
    <mergeCell ref="E9:I9"/>
    <mergeCell ref="C22:F22"/>
    <mergeCell ref="C10:D10"/>
    <mergeCell ref="E10:I10"/>
    <mergeCell ref="C11:D11"/>
    <mergeCell ref="C8:D8"/>
    <mergeCell ref="E8:I8"/>
    <mergeCell ref="C47:L47"/>
    <mergeCell ref="E11:I11"/>
    <mergeCell ref="C12:D12"/>
    <mergeCell ref="E12:I12"/>
    <mergeCell ref="K13:K14"/>
    <mergeCell ref="C14:D14"/>
    <mergeCell ref="E14:F14"/>
    <mergeCell ref="C21:F21"/>
  </mergeCells>
  <dataValidations count="2">
    <dataValidation type="date" allowBlank="1" showInputMessage="1" showErrorMessage="1" sqref="E14:F14">
      <formula1>42522</formula1>
      <formula2>42735</formula2>
    </dataValidation>
    <dataValidation type="list" allowBlank="1" showInputMessage="1" showErrorMessage="1" sqref="C119:C120">
      <formula1>"yn"</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2"/>
  <sheetViews>
    <sheetView showGridLines="0" zoomScale="70" zoomScaleNormal="70" workbookViewId="0">
      <selection activeCell="A59" sqref="A59"/>
    </sheetView>
  </sheetViews>
  <sheetFormatPr defaultColWidth="9" defaultRowHeight="14.25"/>
  <cols>
    <col min="1" max="1" width="2.25" style="5" customWidth="1"/>
    <col min="2" max="2" width="8.625" style="5" customWidth="1"/>
    <col min="3" max="3" width="12.875" style="5" customWidth="1"/>
    <col min="4" max="4" width="29.25" style="64" customWidth="1"/>
    <col min="5" max="5" width="8.75" style="5" customWidth="1"/>
    <col min="6" max="6" width="9.875" style="5" customWidth="1"/>
    <col min="7" max="7" width="11.625" style="5" customWidth="1"/>
    <col min="8" max="8" width="12.625" style="5" customWidth="1"/>
    <col min="9" max="9" width="11" style="5" customWidth="1"/>
    <col min="10" max="10" width="8.75" style="5" customWidth="1"/>
    <col min="11" max="11" width="11.25" style="5" customWidth="1"/>
    <col min="12" max="12" width="1" style="5" customWidth="1"/>
    <col min="13" max="13" width="9.625" style="5" customWidth="1"/>
    <col min="14" max="14" width="10.75" style="5" bestFit="1" customWidth="1"/>
    <col min="15" max="15" width="9.375" style="5" bestFit="1" customWidth="1"/>
    <col min="16" max="16" width="10.875" style="5" customWidth="1"/>
    <col min="17" max="17" width="11.75" style="5" customWidth="1"/>
    <col min="18" max="18" width="10.75" style="5" bestFit="1" customWidth="1"/>
    <col min="19" max="16384" width="9" style="5"/>
  </cols>
  <sheetData>
    <row r="1" spans="1:18" ht="16.5">
      <c r="D1"/>
      <c r="E1"/>
      <c r="F1"/>
      <c r="G1"/>
      <c r="H1"/>
      <c r="I1"/>
      <c r="J1"/>
      <c r="K1"/>
      <c r="L1"/>
    </row>
    <row r="2" spans="1:18" ht="16.5">
      <c r="C2" s="6"/>
      <c r="D2"/>
      <c r="E2"/>
      <c r="F2"/>
      <c r="G2"/>
      <c r="H2"/>
      <c r="I2"/>
      <c r="J2"/>
      <c r="K2"/>
      <c r="L2"/>
    </row>
    <row r="3" spans="1:18" ht="31.5">
      <c r="B3" s="7" t="s">
        <v>16</v>
      </c>
      <c r="C3" s="6"/>
      <c r="D3"/>
      <c r="E3"/>
      <c r="F3"/>
      <c r="G3"/>
      <c r="H3"/>
      <c r="I3"/>
      <c r="J3"/>
      <c r="K3"/>
      <c r="L3"/>
    </row>
    <row r="4" spans="1:18" ht="16.5">
      <c r="C4" s="6"/>
      <c r="D4"/>
      <c r="E4"/>
      <c r="F4"/>
      <c r="G4"/>
      <c r="H4"/>
      <c r="I4"/>
      <c r="J4"/>
      <c r="K4"/>
      <c r="L4"/>
    </row>
    <row r="5" spans="1:18" ht="16.5">
      <c r="C5" s="6"/>
      <c r="D5"/>
      <c r="E5"/>
      <c r="F5"/>
      <c r="G5"/>
      <c r="H5"/>
      <c r="I5"/>
      <c r="J5"/>
      <c r="K5"/>
      <c r="L5"/>
    </row>
    <row r="6" spans="1:18" ht="16.5">
      <c r="C6"/>
      <c r="D6"/>
      <c r="E6"/>
      <c r="F6"/>
      <c r="G6"/>
      <c r="H6"/>
      <c r="I6"/>
      <c r="J6"/>
      <c r="K6"/>
      <c r="L6"/>
    </row>
    <row r="7" spans="1:18" ht="37.5" customHeight="1">
      <c r="B7" s="358" t="s">
        <v>16</v>
      </c>
      <c r="C7" s="358"/>
      <c r="D7" s="358"/>
      <c r="E7" s="358"/>
      <c r="F7" s="358"/>
      <c r="G7" s="358"/>
      <c r="H7" s="358"/>
      <c r="I7" s="358"/>
      <c r="J7" s="358"/>
      <c r="K7" s="358"/>
      <c r="L7"/>
      <c r="M7" s="359" t="s">
        <v>17</v>
      </c>
      <c r="N7" s="360"/>
      <c r="O7" s="360"/>
      <c r="P7" s="360"/>
      <c r="Q7" s="360"/>
      <c r="R7" s="361"/>
    </row>
    <row r="8" spans="1:18" ht="39.75" customHeight="1">
      <c r="B8" s="362" t="s">
        <v>172</v>
      </c>
      <c r="C8" s="363"/>
      <c r="D8" s="363"/>
      <c r="E8" s="363"/>
      <c r="F8" s="363"/>
      <c r="G8" s="363"/>
      <c r="H8" s="363"/>
      <c r="I8" s="363"/>
      <c r="J8" s="363"/>
      <c r="K8" s="364"/>
      <c r="L8"/>
      <c r="M8" s="365" t="s">
        <v>18</v>
      </c>
      <c r="N8" s="366"/>
      <c r="O8" s="365" t="s">
        <v>19</v>
      </c>
      <c r="P8" s="367"/>
      <c r="Q8" s="365" t="s">
        <v>20</v>
      </c>
      <c r="R8" s="367"/>
    </row>
    <row r="9" spans="1:18" s="17" customFormat="1" ht="28.5" customHeight="1">
      <c r="A9" s="8"/>
      <c r="B9" s="9" t="s">
        <v>134</v>
      </c>
      <c r="C9" s="10" t="s">
        <v>21</v>
      </c>
      <c r="D9" s="11" t="s">
        <v>2</v>
      </c>
      <c r="E9" s="10" t="s">
        <v>22</v>
      </c>
      <c r="F9" s="10" t="s">
        <v>135</v>
      </c>
      <c r="G9" s="10" t="s">
        <v>136</v>
      </c>
      <c r="H9" s="10" t="s">
        <v>8</v>
      </c>
      <c r="I9" s="10" t="s">
        <v>7</v>
      </c>
      <c r="J9" s="10" t="s">
        <v>9</v>
      </c>
      <c r="K9" s="12" t="s">
        <v>10</v>
      </c>
      <c r="L9" s="13"/>
      <c r="M9" s="14" t="s">
        <v>23</v>
      </c>
      <c r="N9" s="15" t="s">
        <v>137</v>
      </c>
      <c r="O9" s="14" t="s">
        <v>23</v>
      </c>
      <c r="P9" s="15" t="s">
        <v>138</v>
      </c>
      <c r="Q9" s="14" t="s">
        <v>23</v>
      </c>
      <c r="R9" s="16" t="s">
        <v>137</v>
      </c>
    </row>
    <row r="10" spans="1:18" ht="16.5">
      <c r="B10" s="24" t="s">
        <v>109</v>
      </c>
      <c r="C10" s="25" t="s">
        <v>57</v>
      </c>
      <c r="D10" s="26"/>
      <c r="E10" s="25"/>
      <c r="F10" s="27"/>
      <c r="G10" s="28"/>
      <c r="H10" s="27"/>
      <c r="I10" s="27"/>
      <c r="J10" s="27"/>
      <c r="K10" s="29"/>
      <c r="L10" s="18"/>
      <c r="M10" s="30"/>
      <c r="N10" s="27"/>
      <c r="O10" s="27"/>
      <c r="P10" s="27"/>
      <c r="Q10" s="29"/>
      <c r="R10" s="31"/>
    </row>
    <row r="11" spans="1:18" ht="16.5">
      <c r="B11" s="32"/>
      <c r="C11" s="27" t="s">
        <v>109</v>
      </c>
      <c r="D11" s="33"/>
      <c r="E11" s="27"/>
      <c r="F11" s="34"/>
      <c r="G11" s="19">
        <f>Scoring!K8</f>
        <v>0</v>
      </c>
      <c r="H11" s="34"/>
      <c r="I11" s="34"/>
      <c r="J11" s="34"/>
      <c r="K11" s="20">
        <f>G11</f>
        <v>0</v>
      </c>
      <c r="L11" s="18"/>
      <c r="M11" s="21"/>
      <c r="N11" s="22"/>
      <c r="O11" s="21"/>
      <c r="P11" s="22"/>
      <c r="Q11" s="23"/>
      <c r="R11" s="22"/>
    </row>
    <row r="12" spans="1:18" ht="16.5">
      <c r="B12" s="158">
        <v>74.099999999999994</v>
      </c>
      <c r="C12" s="159" t="s">
        <v>71</v>
      </c>
      <c r="D12" s="160"/>
      <c r="E12" s="161">
        <v>0.05</v>
      </c>
      <c r="F12" s="162"/>
      <c r="G12" s="162"/>
      <c r="H12" s="162"/>
      <c r="I12" s="162"/>
      <c r="J12" s="162"/>
      <c r="K12" s="163"/>
      <c r="L12" s="164"/>
      <c r="M12" s="165"/>
      <c r="N12" s="162"/>
      <c r="O12" s="162"/>
      <c r="P12" s="162"/>
      <c r="Q12" s="162"/>
      <c r="R12" s="163"/>
    </row>
    <row r="13" spans="1:18" ht="16.5">
      <c r="B13" s="165"/>
      <c r="C13" s="162" t="s">
        <v>110</v>
      </c>
      <c r="D13" s="166" t="s">
        <v>114</v>
      </c>
      <c r="E13" s="162">
        <v>1</v>
      </c>
      <c r="F13" s="34">
        <f>E13*E12*100</f>
        <v>5</v>
      </c>
      <c r="G13" s="19">
        <f>Scoring!K14</f>
        <v>0</v>
      </c>
      <c r="H13" s="34">
        <v>0</v>
      </c>
      <c r="I13" s="34">
        <v>0</v>
      </c>
      <c r="J13" s="34">
        <f>F13*H13</f>
        <v>0</v>
      </c>
      <c r="K13" s="134">
        <f>(MIN(100%,G13/I14))*F13</f>
        <v>0</v>
      </c>
      <c r="L13" s="18"/>
      <c r="M13" s="21">
        <v>0.5</v>
      </c>
      <c r="N13" s="22">
        <f>M13*F13</f>
        <v>2.5</v>
      </c>
      <c r="O13" s="21">
        <v>0.5</v>
      </c>
      <c r="P13" s="22">
        <f>O13*F13</f>
        <v>2.5</v>
      </c>
      <c r="Q13" s="21"/>
      <c r="R13" s="22"/>
    </row>
    <row r="14" spans="1:18" ht="16.5">
      <c r="B14" s="165"/>
      <c r="C14" s="162"/>
      <c r="D14" s="166"/>
      <c r="E14" s="162"/>
      <c r="F14" s="34"/>
      <c r="G14" s="34"/>
      <c r="H14" s="34">
        <v>1</v>
      </c>
      <c r="I14" s="34">
        <v>100</v>
      </c>
      <c r="J14" s="34">
        <f>F13*H14</f>
        <v>5</v>
      </c>
      <c r="K14" s="134"/>
      <c r="L14" s="18"/>
      <c r="M14" s="21"/>
      <c r="N14" s="22"/>
      <c r="O14" s="21"/>
      <c r="P14" s="22"/>
      <c r="Q14" s="21"/>
      <c r="R14" s="22"/>
    </row>
    <row r="15" spans="1:18" ht="16.5">
      <c r="B15" s="35">
        <v>74.2</v>
      </c>
      <c r="C15" s="36" t="s">
        <v>71</v>
      </c>
      <c r="D15" s="37"/>
      <c r="E15" s="38">
        <v>0.25</v>
      </c>
      <c r="F15" s="39"/>
      <c r="G15" s="39"/>
      <c r="H15" s="39"/>
      <c r="I15" s="39"/>
      <c r="J15" s="39"/>
      <c r="K15" s="40"/>
      <c r="L15" s="18"/>
      <c r="M15" s="41"/>
      <c r="N15" s="39"/>
      <c r="O15" s="39"/>
      <c r="P15" s="39"/>
      <c r="Q15" s="39"/>
      <c r="R15" s="40"/>
    </row>
    <row r="16" spans="1:18" ht="16.5">
      <c r="B16" s="41"/>
      <c r="C16" s="39" t="s">
        <v>111</v>
      </c>
      <c r="D16" s="42" t="s">
        <v>116</v>
      </c>
      <c r="E16" s="39">
        <v>0.4</v>
      </c>
      <c r="F16" s="34">
        <f>E16*E15*100</f>
        <v>10</v>
      </c>
      <c r="G16" s="19">
        <f>Scoring!K19</f>
        <v>0</v>
      </c>
      <c r="H16" s="34">
        <v>0</v>
      </c>
      <c r="I16" s="34">
        <v>0</v>
      </c>
      <c r="J16" s="34">
        <f>F16*H16</f>
        <v>0</v>
      </c>
      <c r="K16" s="20">
        <f>VLOOKUP(G16, I16:J19, 2)</f>
        <v>0</v>
      </c>
      <c r="L16" s="18"/>
      <c r="M16" s="21">
        <v>0.4</v>
      </c>
      <c r="N16" s="22">
        <f>M16*F16</f>
        <v>4</v>
      </c>
      <c r="O16" s="21">
        <v>0.6</v>
      </c>
      <c r="P16" s="22">
        <f>O16*F16</f>
        <v>6</v>
      </c>
      <c r="Q16" s="21"/>
      <c r="R16" s="22"/>
    </row>
    <row r="17" spans="2:20" ht="16.5">
      <c r="B17" s="41"/>
      <c r="C17" s="39"/>
      <c r="D17" s="42"/>
      <c r="E17" s="39" t="s">
        <v>61</v>
      </c>
      <c r="F17" s="34"/>
      <c r="G17" s="34"/>
      <c r="H17" s="34">
        <v>0.2</v>
      </c>
      <c r="I17" s="34">
        <v>1</v>
      </c>
      <c r="J17" s="34">
        <f>F16*H17</f>
        <v>2</v>
      </c>
      <c r="K17" s="132"/>
      <c r="L17" s="18"/>
      <c r="M17" s="21"/>
      <c r="N17" s="22"/>
      <c r="O17" s="21"/>
      <c r="P17" s="22"/>
      <c r="Q17" s="21"/>
      <c r="R17" s="22"/>
    </row>
    <row r="18" spans="2:20" ht="16.5">
      <c r="B18" s="41"/>
      <c r="C18" s="39"/>
      <c r="D18" s="42"/>
      <c r="E18" s="39"/>
      <c r="F18" s="34"/>
      <c r="G18" s="34"/>
      <c r="H18" s="34">
        <v>0.6</v>
      </c>
      <c r="I18" s="34">
        <v>2</v>
      </c>
      <c r="J18" s="34">
        <f>F16*H18</f>
        <v>6</v>
      </c>
      <c r="K18" s="134"/>
      <c r="L18" s="18"/>
      <c r="M18" s="21"/>
      <c r="N18" s="22"/>
      <c r="O18" s="21"/>
      <c r="P18" s="22"/>
      <c r="Q18" s="21"/>
      <c r="R18" s="22"/>
    </row>
    <row r="19" spans="2:20" ht="16.5">
      <c r="B19" s="41"/>
      <c r="C19" s="39"/>
      <c r="D19" s="42"/>
      <c r="E19" s="39"/>
      <c r="F19" s="34"/>
      <c r="G19" s="34"/>
      <c r="H19" s="34">
        <v>1</v>
      </c>
      <c r="I19" s="34">
        <v>3</v>
      </c>
      <c r="J19" s="34">
        <f>F16*H19</f>
        <v>10</v>
      </c>
      <c r="K19" s="20"/>
      <c r="L19" s="18"/>
      <c r="M19" s="21"/>
      <c r="N19" s="22"/>
      <c r="O19" s="21"/>
      <c r="P19" s="22"/>
      <c r="Q19" s="21"/>
      <c r="R19" s="22"/>
    </row>
    <row r="20" spans="2:20" ht="16.5">
      <c r="B20" s="41"/>
      <c r="C20" s="39" t="s">
        <v>115</v>
      </c>
      <c r="D20" s="42" t="s">
        <v>117</v>
      </c>
      <c r="E20" s="39">
        <v>0.2</v>
      </c>
      <c r="F20" s="34">
        <f>E20*E15*100</f>
        <v>5</v>
      </c>
      <c r="G20" s="19">
        <f>Scoring!K27</f>
        <v>0</v>
      </c>
      <c r="H20" s="34">
        <v>0</v>
      </c>
      <c r="I20" s="43">
        <v>0</v>
      </c>
      <c r="J20" s="34">
        <f>F20*H20</f>
        <v>0</v>
      </c>
      <c r="K20" s="134">
        <f>(MIN(100%,G20/I21))*F20</f>
        <v>0</v>
      </c>
      <c r="L20" s="18"/>
      <c r="M20" s="21">
        <v>1</v>
      </c>
      <c r="N20" s="22">
        <f>M20*F20</f>
        <v>5</v>
      </c>
      <c r="O20" s="21"/>
      <c r="P20" s="22"/>
      <c r="Q20" s="21"/>
      <c r="R20" s="22"/>
    </row>
    <row r="21" spans="2:20" ht="16.5">
      <c r="B21" s="41"/>
      <c r="C21" s="39"/>
      <c r="D21" s="42"/>
      <c r="E21" s="39"/>
      <c r="F21" s="34"/>
      <c r="G21" s="34"/>
      <c r="H21" s="34">
        <v>1</v>
      </c>
      <c r="I21" s="43">
        <v>15</v>
      </c>
      <c r="J21" s="34">
        <f>F20*H21</f>
        <v>5</v>
      </c>
      <c r="K21" s="20"/>
      <c r="L21" s="18"/>
      <c r="M21" s="21"/>
      <c r="N21" s="22"/>
      <c r="O21" s="21"/>
      <c r="P21" s="22"/>
      <c r="Q21" s="23"/>
      <c r="R21" s="22"/>
    </row>
    <row r="22" spans="2:20" ht="16.5">
      <c r="B22" s="41"/>
      <c r="C22" s="39" t="s">
        <v>124</v>
      </c>
      <c r="D22" s="42" t="s">
        <v>118</v>
      </c>
      <c r="E22" s="39">
        <v>0.4</v>
      </c>
      <c r="F22" s="34">
        <f>E22*E15*100</f>
        <v>10</v>
      </c>
      <c r="G22" s="19">
        <f>Scoring!K32</f>
        <v>0</v>
      </c>
      <c r="H22" s="34">
        <v>0</v>
      </c>
      <c r="I22" s="133">
        <v>0</v>
      </c>
      <c r="J22" s="34">
        <f>F22*H22</f>
        <v>0</v>
      </c>
      <c r="K22" s="134">
        <f>VLOOKUP(G22,I22:J24, 2)</f>
        <v>0</v>
      </c>
      <c r="L22" s="18"/>
      <c r="M22" s="21">
        <v>0.4</v>
      </c>
      <c r="N22" s="22">
        <f>M22*F22</f>
        <v>4</v>
      </c>
      <c r="O22" s="21">
        <v>0.6</v>
      </c>
      <c r="P22" s="22">
        <f>O22*F22</f>
        <v>6</v>
      </c>
      <c r="Q22" s="21"/>
      <c r="R22" s="22"/>
    </row>
    <row r="23" spans="2:20" ht="16.5">
      <c r="B23" s="41"/>
      <c r="C23" s="39"/>
      <c r="D23" s="42"/>
      <c r="E23" s="39"/>
      <c r="F23" s="34"/>
      <c r="G23" s="34"/>
      <c r="H23" s="133">
        <v>0.5</v>
      </c>
      <c r="I23" s="133">
        <v>1</v>
      </c>
      <c r="J23" s="34">
        <f>F22*H23</f>
        <v>5</v>
      </c>
      <c r="K23" s="134"/>
      <c r="L23" s="18"/>
      <c r="M23" s="21"/>
      <c r="N23" s="22"/>
      <c r="O23" s="21"/>
      <c r="P23" s="22"/>
      <c r="Q23" s="23"/>
      <c r="R23" s="22"/>
    </row>
    <row r="24" spans="2:20" ht="16.5">
      <c r="B24" s="41"/>
      <c r="C24" s="39"/>
      <c r="D24" s="42"/>
      <c r="E24" s="39"/>
      <c r="F24" s="34"/>
      <c r="G24" s="34"/>
      <c r="H24" s="34">
        <v>1</v>
      </c>
      <c r="I24" s="133">
        <v>2</v>
      </c>
      <c r="J24" s="34">
        <f>F22*H24</f>
        <v>10</v>
      </c>
      <c r="K24" s="134"/>
      <c r="L24" s="18"/>
      <c r="M24" s="21"/>
      <c r="N24" s="22"/>
      <c r="O24" s="21"/>
      <c r="P24" s="22"/>
      <c r="Q24" s="23"/>
      <c r="R24" s="22"/>
    </row>
    <row r="25" spans="2:20" ht="16.5">
      <c r="B25" s="145">
        <v>74.3</v>
      </c>
      <c r="C25" s="146" t="s">
        <v>86</v>
      </c>
      <c r="D25" s="147"/>
      <c r="E25" s="148">
        <v>0.5</v>
      </c>
      <c r="F25" s="148"/>
      <c r="G25" s="149"/>
      <c r="H25" s="149"/>
      <c r="I25" s="149"/>
      <c r="J25" s="149"/>
      <c r="K25" s="150"/>
      <c r="L25" s="151"/>
      <c r="M25" s="152"/>
      <c r="N25" s="149"/>
      <c r="O25" s="149"/>
      <c r="P25" s="149"/>
      <c r="Q25" s="149"/>
      <c r="R25" s="150"/>
    </row>
    <row r="26" spans="2:20" ht="15">
      <c r="B26" s="153"/>
      <c r="C26" s="149" t="s">
        <v>112</v>
      </c>
      <c r="D26" s="154" t="s">
        <v>119</v>
      </c>
      <c r="E26" s="149">
        <v>0.7</v>
      </c>
      <c r="F26" s="34">
        <f>E26*E25*100</f>
        <v>35</v>
      </c>
      <c r="G26" s="19">
        <f>Scoring!K38</f>
        <v>0</v>
      </c>
      <c r="H26" s="34">
        <v>0</v>
      </c>
      <c r="I26" s="133">
        <v>0</v>
      </c>
      <c r="J26" s="34">
        <f>F26*H26</f>
        <v>0</v>
      </c>
      <c r="K26" s="134">
        <f>VLOOKUP(G26,I26:J27, 2)</f>
        <v>0</v>
      </c>
      <c r="M26" s="21"/>
      <c r="N26" s="22"/>
      <c r="O26" s="21">
        <v>1</v>
      </c>
      <c r="P26" s="22">
        <f>O26*F26</f>
        <v>35</v>
      </c>
      <c r="Q26" s="21"/>
      <c r="R26" s="22"/>
      <c r="T26" s="44"/>
    </row>
    <row r="27" spans="2:20">
      <c r="B27" s="153"/>
      <c r="C27" s="149"/>
      <c r="D27" s="154"/>
      <c r="E27" s="149"/>
      <c r="F27" s="34"/>
      <c r="G27" s="34"/>
      <c r="H27" s="34">
        <v>1</v>
      </c>
      <c r="I27" s="133">
        <v>1</v>
      </c>
      <c r="J27" s="34">
        <f>F26*H27</f>
        <v>35</v>
      </c>
      <c r="K27" s="134"/>
      <c r="M27" s="21"/>
      <c r="N27" s="22"/>
      <c r="O27" s="21"/>
      <c r="P27" s="22"/>
      <c r="Q27" s="23"/>
      <c r="R27" s="22"/>
    </row>
    <row r="28" spans="2:20" ht="15">
      <c r="B28" s="153"/>
      <c r="C28" s="149" t="s">
        <v>125</v>
      </c>
      <c r="D28" s="154" t="s">
        <v>120</v>
      </c>
      <c r="E28" s="149">
        <v>0.3</v>
      </c>
      <c r="F28" s="34">
        <f>E28*E25*100</f>
        <v>15</v>
      </c>
      <c r="G28" s="19">
        <f>Scoring!K43</f>
        <v>0</v>
      </c>
      <c r="H28" s="34">
        <v>0</v>
      </c>
      <c r="I28" s="133">
        <v>0</v>
      </c>
      <c r="J28" s="34">
        <f>F28*H28</f>
        <v>0</v>
      </c>
      <c r="K28" s="134">
        <f>VLOOKUP(G28,I28:J29, 2)</f>
        <v>0</v>
      </c>
      <c r="M28" s="21"/>
      <c r="N28" s="22"/>
      <c r="O28" s="21">
        <v>1</v>
      </c>
      <c r="P28" s="22">
        <f>O28*F28</f>
        <v>15</v>
      </c>
      <c r="Q28" s="21"/>
      <c r="R28" s="22"/>
      <c r="T28" s="44"/>
    </row>
    <row r="29" spans="2:20">
      <c r="B29" s="153"/>
      <c r="C29" s="149"/>
      <c r="D29" s="154"/>
      <c r="E29" s="149"/>
      <c r="F29" s="34"/>
      <c r="G29" s="34"/>
      <c r="H29" s="34">
        <v>1</v>
      </c>
      <c r="I29" s="133">
        <v>1</v>
      </c>
      <c r="J29" s="34">
        <f>F28*H29</f>
        <v>15</v>
      </c>
      <c r="K29" s="134"/>
      <c r="M29" s="21"/>
      <c r="N29" s="22"/>
      <c r="O29" s="21"/>
      <c r="P29" s="22"/>
      <c r="Q29" s="23"/>
      <c r="R29" s="22"/>
    </row>
    <row r="30" spans="2:20" ht="15">
      <c r="B30" s="168">
        <v>74.400000000000006</v>
      </c>
      <c r="C30" s="169" t="s">
        <v>96</v>
      </c>
      <c r="D30" s="170"/>
      <c r="E30" s="171">
        <v>0.05</v>
      </c>
      <c r="F30" s="172"/>
      <c r="G30" s="172"/>
      <c r="H30" s="172"/>
      <c r="I30" s="172"/>
      <c r="J30" s="172"/>
      <c r="K30" s="173"/>
      <c r="L30" s="174"/>
      <c r="M30" s="175"/>
      <c r="N30" s="172"/>
      <c r="O30" s="172"/>
      <c r="P30" s="172"/>
      <c r="Q30" s="172"/>
      <c r="R30" s="173"/>
    </row>
    <row r="31" spans="2:20" ht="15">
      <c r="B31" s="175"/>
      <c r="C31" s="172" t="s">
        <v>110</v>
      </c>
      <c r="D31" s="176" t="s">
        <v>121</v>
      </c>
      <c r="E31" s="172">
        <v>1</v>
      </c>
      <c r="F31" s="34">
        <f>E31*E30*100</f>
        <v>5</v>
      </c>
      <c r="G31" s="19">
        <f>Scoring!K48</f>
        <v>0</v>
      </c>
      <c r="H31" s="34">
        <v>0</v>
      </c>
      <c r="I31" s="34">
        <v>0</v>
      </c>
      <c r="J31" s="34">
        <f>F31*H31</f>
        <v>0</v>
      </c>
      <c r="K31" s="134">
        <f>VLOOKUP(G31, I31:J33, 2)</f>
        <v>0</v>
      </c>
      <c r="L31" s="18"/>
      <c r="M31" s="21"/>
      <c r="N31" s="22"/>
      <c r="O31" s="21">
        <v>0.3</v>
      </c>
      <c r="P31" s="22">
        <f>O31*F31</f>
        <v>1.5</v>
      </c>
      <c r="Q31" s="21">
        <v>0.7</v>
      </c>
      <c r="R31" s="22">
        <f>Q31*F31</f>
        <v>3.5</v>
      </c>
    </row>
    <row r="32" spans="2:20">
      <c r="B32" s="175"/>
      <c r="C32" s="172"/>
      <c r="D32" s="176"/>
      <c r="E32" s="172" t="s">
        <v>61</v>
      </c>
      <c r="F32" s="34"/>
      <c r="G32" s="34"/>
      <c r="H32" s="34">
        <v>0.4</v>
      </c>
      <c r="I32" s="34">
        <v>1</v>
      </c>
      <c r="J32" s="34">
        <f>F31*H32</f>
        <v>2</v>
      </c>
      <c r="K32" s="134"/>
      <c r="L32" s="18"/>
      <c r="M32" s="21"/>
      <c r="N32" s="22"/>
      <c r="O32" s="21"/>
      <c r="P32" s="22"/>
      <c r="Q32" s="21"/>
      <c r="R32" s="22"/>
    </row>
    <row r="33" spans="2:18">
      <c r="B33" s="175"/>
      <c r="C33" s="172"/>
      <c r="D33" s="176"/>
      <c r="E33" s="172"/>
      <c r="F33" s="34"/>
      <c r="G33" s="34"/>
      <c r="H33" s="34">
        <v>1</v>
      </c>
      <c r="I33" s="34">
        <v>2</v>
      </c>
      <c r="J33" s="34">
        <f>F31*H33</f>
        <v>5</v>
      </c>
      <c r="K33" s="134"/>
      <c r="L33" s="18"/>
      <c r="M33" s="21"/>
      <c r="N33" s="22"/>
      <c r="O33" s="21"/>
      <c r="P33" s="22"/>
      <c r="Q33" s="21"/>
      <c r="R33" s="22"/>
    </row>
    <row r="34" spans="2:18" ht="15">
      <c r="B34" s="24" t="s">
        <v>113</v>
      </c>
      <c r="C34" s="25" t="s">
        <v>15</v>
      </c>
      <c r="D34" s="26"/>
      <c r="E34" s="25"/>
      <c r="F34" s="28"/>
      <c r="G34" s="27"/>
      <c r="H34" s="27"/>
      <c r="I34" s="27"/>
      <c r="J34" s="27"/>
      <c r="K34" s="29"/>
      <c r="M34" s="30"/>
      <c r="N34" s="27"/>
      <c r="O34" s="27"/>
      <c r="P34" s="27"/>
      <c r="Q34" s="27"/>
      <c r="R34" s="29"/>
    </row>
    <row r="35" spans="2:18" ht="15">
      <c r="B35" s="32"/>
      <c r="C35" s="27" t="s">
        <v>113</v>
      </c>
      <c r="D35" s="33"/>
      <c r="E35" s="27"/>
      <c r="F35" s="34"/>
      <c r="G35" s="19">
        <f>Scoring!K53</f>
        <v>0</v>
      </c>
      <c r="H35" s="34"/>
      <c r="I35" s="34"/>
      <c r="J35" s="34"/>
      <c r="K35" s="134">
        <f>G35</f>
        <v>0</v>
      </c>
      <c r="M35" s="21"/>
      <c r="N35" s="22"/>
      <c r="O35" s="21"/>
      <c r="P35" s="22"/>
      <c r="Q35" s="45"/>
      <c r="R35" s="22"/>
    </row>
    <row r="36" spans="2:18" ht="15">
      <c r="B36" s="46">
        <v>74.5</v>
      </c>
      <c r="C36" s="47" t="s">
        <v>0</v>
      </c>
      <c r="D36" s="48"/>
      <c r="E36" s="49">
        <v>0.15</v>
      </c>
      <c r="F36" s="49"/>
      <c r="G36" s="50"/>
      <c r="H36" s="50"/>
      <c r="I36" s="50"/>
      <c r="J36" s="50"/>
      <c r="K36" s="51"/>
      <c r="M36" s="52"/>
      <c r="N36" s="50"/>
      <c r="O36" s="50"/>
      <c r="P36" s="50"/>
      <c r="Q36" s="50"/>
      <c r="R36" s="51"/>
    </row>
    <row r="37" spans="2:18" ht="15">
      <c r="B37" s="53"/>
      <c r="C37" s="50" t="s">
        <v>122</v>
      </c>
      <c r="D37" s="48" t="s">
        <v>1</v>
      </c>
      <c r="E37" s="50">
        <v>0.5</v>
      </c>
      <c r="F37" s="34">
        <f>E37*E36*100</f>
        <v>7.5</v>
      </c>
      <c r="G37" s="54">
        <f>Scoring!K61</f>
        <v>0</v>
      </c>
      <c r="H37" s="34">
        <v>0</v>
      </c>
      <c r="I37" s="34">
        <v>0</v>
      </c>
      <c r="J37" s="34">
        <f>F37*H37</f>
        <v>0</v>
      </c>
      <c r="K37" s="134">
        <f>VLOOKUP(G37,I37:J38,2)</f>
        <v>0</v>
      </c>
      <c r="M37" s="21"/>
      <c r="N37" s="22"/>
      <c r="O37" s="21">
        <v>1</v>
      </c>
      <c r="P37" s="22">
        <f>O37*F37</f>
        <v>7.5</v>
      </c>
      <c r="Q37" s="45"/>
      <c r="R37" s="22"/>
    </row>
    <row r="38" spans="2:18">
      <c r="B38" s="53"/>
      <c r="C38" s="50"/>
      <c r="D38" s="48"/>
      <c r="E38" s="50"/>
      <c r="F38" s="34"/>
      <c r="G38" s="34"/>
      <c r="H38" s="34">
        <v>1</v>
      </c>
      <c r="I38" s="34">
        <v>1</v>
      </c>
      <c r="J38" s="34">
        <f>F37*H38</f>
        <v>7.5</v>
      </c>
      <c r="K38" s="8"/>
      <c r="M38" s="21"/>
      <c r="N38" s="22"/>
      <c r="O38" s="21"/>
      <c r="P38" s="22"/>
      <c r="Q38" s="45"/>
      <c r="R38" s="22"/>
    </row>
    <row r="39" spans="2:18" ht="15">
      <c r="B39" s="53"/>
      <c r="C39" s="50" t="s">
        <v>127</v>
      </c>
      <c r="D39" s="48" t="s">
        <v>123</v>
      </c>
      <c r="E39" s="50">
        <v>0.5</v>
      </c>
      <c r="F39" s="34">
        <f>E39*E36*100</f>
        <v>7.5</v>
      </c>
      <c r="G39" s="54">
        <f>Scoring!K65</f>
        <v>0</v>
      </c>
      <c r="H39" s="34">
        <v>0</v>
      </c>
      <c r="I39" s="34">
        <v>0</v>
      </c>
      <c r="J39" s="34">
        <f>F39*H39</f>
        <v>0</v>
      </c>
      <c r="K39" s="20">
        <f>VLOOKUP(G39,I39:J41,2)</f>
        <v>0</v>
      </c>
      <c r="M39" s="21">
        <v>0.9</v>
      </c>
      <c r="N39" s="22">
        <f>M39*F39</f>
        <v>6.75</v>
      </c>
      <c r="O39" s="167">
        <v>0.1</v>
      </c>
      <c r="P39" s="22">
        <f>O39*F39</f>
        <v>0.75</v>
      </c>
      <c r="Q39" s="45"/>
      <c r="R39" s="22"/>
    </row>
    <row r="40" spans="2:18">
      <c r="B40" s="53"/>
      <c r="C40" s="179"/>
      <c r="D40" s="48"/>
      <c r="E40" s="50"/>
      <c r="F40" s="34"/>
      <c r="G40" s="34"/>
      <c r="H40" s="34">
        <v>0.5</v>
      </c>
      <c r="I40" s="34">
        <v>1</v>
      </c>
      <c r="J40" s="34">
        <f>F39*H40</f>
        <v>3.75</v>
      </c>
      <c r="K40" s="134"/>
      <c r="M40" s="21"/>
      <c r="N40" s="22"/>
      <c r="O40" s="21"/>
      <c r="P40" s="22"/>
      <c r="Q40" s="45"/>
      <c r="R40" s="22"/>
    </row>
    <row r="41" spans="2:18" ht="15" thickBot="1">
      <c r="B41" s="53"/>
      <c r="C41" s="50"/>
      <c r="D41" s="48"/>
      <c r="E41" s="50"/>
      <c r="F41" s="34"/>
      <c r="G41" s="34"/>
      <c r="H41" s="34">
        <v>1</v>
      </c>
      <c r="I41" s="34">
        <v>2</v>
      </c>
      <c r="J41" s="34">
        <f>F39*H41</f>
        <v>7.5</v>
      </c>
      <c r="K41" s="8"/>
      <c r="M41" s="21"/>
      <c r="N41" s="55"/>
      <c r="O41" s="56"/>
      <c r="P41" s="55"/>
      <c r="Q41" s="45"/>
      <c r="R41" s="22"/>
    </row>
    <row r="42" spans="2:18" ht="15">
      <c r="B42" s="57" t="s">
        <v>5</v>
      </c>
      <c r="C42" s="58"/>
      <c r="D42" s="59"/>
      <c r="E42" s="60"/>
      <c r="F42" s="60"/>
      <c r="G42" s="60"/>
      <c r="H42" s="60"/>
      <c r="I42" s="60"/>
      <c r="J42" s="61"/>
      <c r="K42" s="62">
        <f>SUM(K10:K41)</f>
        <v>0</v>
      </c>
      <c r="M42" s="63"/>
      <c r="N42" s="62">
        <f>SUM(N10:N41)</f>
        <v>22.25</v>
      </c>
      <c r="O42" s="63"/>
      <c r="P42" s="62">
        <f>SUM(P10:P41)</f>
        <v>74.25</v>
      </c>
      <c r="Q42" s="63"/>
      <c r="R42" s="62">
        <f>SUM(R10:R41)</f>
        <v>3.5</v>
      </c>
    </row>
  </sheetData>
  <mergeCells count="6">
    <mergeCell ref="B7:K7"/>
    <mergeCell ref="M7:R7"/>
    <mergeCell ref="B8:K8"/>
    <mergeCell ref="M8:N8"/>
    <mergeCell ref="O8:P8"/>
    <mergeCell ref="Q8:R8"/>
  </mergeCells>
  <pageMargins left="0.7" right="0.7" top="0.75" bottom="0.75" header="0.3" footer="0.3"/>
  <pageSetup paperSize="9" orientation="portrait" horizontalDpi="4294967293"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Instructions</vt:lpstr>
      <vt:lpstr>Scoring</vt:lpstr>
      <vt:lpstr>Outcome</vt:lpstr>
      <vt:lpstr>Calculations</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Doreen Davis</dc:creator>
  <cp:lastModifiedBy>John Finisdore</cp:lastModifiedBy>
  <dcterms:created xsi:type="dcterms:W3CDTF">2015-12-16T13:31:17Z</dcterms:created>
  <dcterms:modified xsi:type="dcterms:W3CDTF">2016-08-11T17:51:19Z</dcterms:modified>
</cp:coreProperties>
</file>