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Cover" sheetId="6" r:id="rId1"/>
    <sheet name="Instructions" sheetId="8" r:id="rId2"/>
    <sheet name="Scoring" sheetId="1" r:id="rId3"/>
    <sheet name="Outcome" sheetId="7" r:id="rId4"/>
    <sheet name="Calculations" sheetId="5" r:id="rId5"/>
  </sheets>
  <calcPr calcId="145621"/>
</workbook>
</file>

<file path=xl/calcChain.xml><?xml version="1.0" encoding="utf-8"?>
<calcChain xmlns="http://schemas.openxmlformats.org/spreadsheetml/2006/main">
  <c r="C11" i="6" l="1"/>
  <c r="N40" i="7" l="1"/>
  <c r="G11" i="5" l="1"/>
  <c r="E29" i="7"/>
  <c r="F41" i="7" l="1"/>
  <c r="F40" i="7"/>
  <c r="F39" i="7"/>
  <c r="F38" i="7"/>
  <c r="F37" i="7"/>
  <c r="F36" i="7"/>
  <c r="F35" i="7"/>
  <c r="F34" i="7"/>
  <c r="F33" i="7"/>
  <c r="D38" i="7"/>
  <c r="D37" i="7"/>
  <c r="D36" i="7"/>
  <c r="D34" i="7"/>
  <c r="D33" i="7"/>
  <c r="P57" i="5"/>
  <c r="N50" i="5"/>
  <c r="P44" i="5"/>
  <c r="N41" i="5"/>
  <c r="J25" i="5"/>
  <c r="J18" i="5"/>
  <c r="G77" i="5"/>
  <c r="G74" i="5"/>
  <c r="G72" i="5"/>
  <c r="G68" i="5"/>
  <c r="G66" i="5"/>
  <c r="G61" i="5"/>
  <c r="G57" i="5"/>
  <c r="G55" i="5"/>
  <c r="G50" i="5"/>
  <c r="G48" i="5"/>
  <c r="G44" i="5"/>
  <c r="G41" i="5"/>
  <c r="G37" i="5"/>
  <c r="K37" i="5" s="1"/>
  <c r="G34" i="5"/>
  <c r="G30" i="5"/>
  <c r="G28" i="5"/>
  <c r="G23" i="5"/>
  <c r="G21" i="5"/>
  <c r="G17" i="5"/>
  <c r="G15" i="5"/>
  <c r="G13" i="5"/>
  <c r="F37" i="5"/>
  <c r="J39" i="5" s="1"/>
  <c r="F34" i="5"/>
  <c r="J36" i="5" s="1"/>
  <c r="F30" i="5"/>
  <c r="J33" i="5" s="1"/>
  <c r="P37" i="5" l="1"/>
  <c r="J37" i="5"/>
  <c r="E38" i="7" s="1"/>
  <c r="I24" i="7" s="1"/>
  <c r="J38" i="5"/>
  <c r="N37" i="5"/>
  <c r="J34" i="5"/>
  <c r="K34" i="5" s="1"/>
  <c r="E37" i="7" s="1"/>
  <c r="J35" i="5"/>
  <c r="N34" i="5"/>
  <c r="P30" i="5"/>
  <c r="J30" i="5"/>
  <c r="K30" i="5" s="1"/>
  <c r="E36" i="7" s="1"/>
  <c r="J31" i="5"/>
  <c r="J32" i="5"/>
  <c r="N30" i="5"/>
  <c r="D50" i="7" l="1"/>
  <c r="D49" i="7"/>
  <c r="D48" i="7"/>
  <c r="D47" i="7"/>
  <c r="D46" i="7"/>
  <c r="D45" i="7"/>
  <c r="D44" i="7"/>
  <c r="D43" i="7"/>
  <c r="D42" i="7"/>
  <c r="D41" i="7"/>
  <c r="D40" i="7"/>
  <c r="D39" i="7"/>
  <c r="D35" i="7"/>
  <c r="D32" i="7"/>
  <c r="D31" i="7"/>
  <c r="D30" i="7"/>
  <c r="E46" i="7" l="1"/>
  <c r="E32" i="7" l="1"/>
  <c r="E12" i="7" l="1"/>
  <c r="E11" i="7"/>
  <c r="E10" i="7"/>
  <c r="E9" i="7"/>
  <c r="E8" i="7"/>
  <c r="I21" i="7" l="1"/>
  <c r="I20" i="7"/>
  <c r="F77" i="5" l="1"/>
  <c r="F74" i="5"/>
  <c r="F72" i="5"/>
  <c r="J73" i="5" s="1"/>
  <c r="F68" i="5"/>
  <c r="K66" i="5"/>
  <c r="F61" i="5"/>
  <c r="F57" i="5"/>
  <c r="R57" i="5" s="1"/>
  <c r="F55" i="5"/>
  <c r="K55" i="5" s="1"/>
  <c r="E43" i="7" s="1"/>
  <c r="F50" i="5"/>
  <c r="R50" i="5" s="1"/>
  <c r="F48" i="5"/>
  <c r="P48" i="5" s="1"/>
  <c r="F44" i="5"/>
  <c r="J45" i="5" s="1"/>
  <c r="F41" i="5"/>
  <c r="J42" i="5" s="1"/>
  <c r="F28" i="5"/>
  <c r="F23" i="5"/>
  <c r="K21" i="5"/>
  <c r="F17" i="5"/>
  <c r="F15" i="5"/>
  <c r="K15" i="5" s="1"/>
  <c r="E31" i="7" s="1"/>
  <c r="I23" i="7" s="1"/>
  <c r="F13" i="5"/>
  <c r="J69" i="5" l="1"/>
  <c r="J70" i="5"/>
  <c r="J72" i="5"/>
  <c r="K72" i="5" s="1"/>
  <c r="E48" i="7" s="1"/>
  <c r="J68" i="5"/>
  <c r="K68" i="5" s="1"/>
  <c r="E47" i="7" s="1"/>
  <c r="J14" i="5"/>
  <c r="F30" i="7"/>
  <c r="J56" i="5"/>
  <c r="F43" i="7"/>
  <c r="J57" i="5"/>
  <c r="K57" i="5" s="1"/>
  <c r="E44" i="7" s="1"/>
  <c r="N17" i="5"/>
  <c r="N44" i="5"/>
  <c r="J46" i="5"/>
  <c r="K48" i="5"/>
  <c r="E41" i="7" s="1"/>
  <c r="J53" i="5"/>
  <c r="F42" i="7"/>
  <c r="J51" i="5"/>
  <c r="K13" i="5"/>
  <c r="E30" i="7" s="1"/>
  <c r="I22" i="7" s="1"/>
  <c r="J44" i="5"/>
  <c r="K44" i="5" s="1"/>
  <c r="E40" i="7" s="1"/>
  <c r="J48" i="5"/>
  <c r="P15" i="5"/>
  <c r="F31" i="7"/>
  <c r="J17" i="5"/>
  <c r="K17" i="5" s="1"/>
  <c r="E33" i="7" s="1"/>
  <c r="I19" i="7" s="1"/>
  <c r="J24" i="5"/>
  <c r="J50" i="5"/>
  <c r="K50" i="5" s="1"/>
  <c r="E42" i="7" s="1"/>
  <c r="N68" i="5"/>
  <c r="F47" i="7"/>
  <c r="J76" i="5"/>
  <c r="F49" i="7"/>
  <c r="N48" i="5"/>
  <c r="R48" i="5"/>
  <c r="J60" i="5"/>
  <c r="F44" i="7"/>
  <c r="J58" i="5"/>
  <c r="P72" i="5"/>
  <c r="F48" i="7"/>
  <c r="J77" i="5"/>
  <c r="K77" i="5" s="1"/>
  <c r="E50" i="7" s="1"/>
  <c r="F50" i="7"/>
  <c r="J63" i="5"/>
  <c r="F45" i="7"/>
  <c r="N55" i="5"/>
  <c r="N61" i="5"/>
  <c r="N74" i="5"/>
  <c r="P77" i="5"/>
  <c r="P28" i="5"/>
  <c r="P41" i="5"/>
  <c r="J43" i="5"/>
  <c r="R55" i="5"/>
  <c r="R61" i="5"/>
  <c r="P74" i="5"/>
  <c r="J78" i="5"/>
  <c r="P13" i="5"/>
  <c r="J15" i="5"/>
  <c r="J16" i="5"/>
  <c r="J19" i="5"/>
  <c r="P23" i="5"/>
  <c r="J28" i="5"/>
  <c r="J49" i="5"/>
  <c r="J52" i="5"/>
  <c r="J55" i="5"/>
  <c r="J59" i="5"/>
  <c r="J61" i="5"/>
  <c r="J62" i="5"/>
  <c r="J74" i="5"/>
  <c r="K74" i="5" s="1"/>
  <c r="E49" i="7" s="1"/>
  <c r="J75" i="5"/>
  <c r="N15" i="5"/>
  <c r="N28" i="5"/>
  <c r="J29" i="5"/>
  <c r="N13" i="5"/>
  <c r="N23" i="5"/>
  <c r="J26" i="5"/>
  <c r="J13" i="5"/>
  <c r="J23" i="5"/>
  <c r="K23" i="5" s="1"/>
  <c r="E34" i="7" s="1"/>
  <c r="J41" i="5"/>
  <c r="P50" i="5"/>
  <c r="N57" i="5"/>
  <c r="L8" i="7" l="1"/>
  <c r="K61" i="5"/>
  <c r="E45" i="7" s="1"/>
  <c r="K41" i="5"/>
  <c r="E39" i="7" s="1"/>
  <c r="K28" i="5"/>
  <c r="E35" i="7" s="1"/>
  <c r="R79" i="5"/>
  <c r="N79" i="5"/>
  <c r="P79" i="5"/>
  <c r="L13" i="7" l="1"/>
  <c r="K79" i="5"/>
</calcChain>
</file>

<file path=xl/comments1.xml><?xml version="1.0" encoding="utf-8"?>
<comments xmlns="http://schemas.openxmlformats.org/spreadsheetml/2006/main">
  <authors>
    <author>Annette Bethke</author>
  </authors>
  <commentList>
    <comment ref="K25" authorId="0">
      <text>
        <r>
          <rPr>
            <sz val="11"/>
            <color indexed="81"/>
            <rFont val="Open Sans"/>
            <family val="2"/>
          </rPr>
          <t>Examples of conservation objectives for integrated vegetation management projects are in the WHC Project Guidance documents (wildlifehc.org/pg).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8" authorId="0">
      <text>
        <r>
          <rPr>
            <sz val="11"/>
            <color indexed="81"/>
            <rFont val="Open Sans"/>
            <family val="2"/>
          </rPr>
          <t xml:space="preserve">Several types of data can be utilized as part of a formal site selection process:
• Social data = information about the impacts of the project on human and social issues
• Operational data = information about the impacts of the project on a business unit’s functioning, processes, and procedures
• Conservation data = information about the impacts of the project on biodiversity, such as: species that may use the site, the site’s hydrology, which plant species are native, etc.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6" authorId="0">
      <text>
        <r>
          <rPr>
            <sz val="11"/>
            <color indexed="81"/>
            <rFont val="Open Sans"/>
            <family val="2"/>
          </rPr>
          <t>See the definition of adaptive management in the Glossary.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26" authorId="0">
      <text>
        <r>
          <rPr>
            <sz val="11"/>
            <color indexed="81"/>
            <rFont val="Open Sans"/>
            <family val="2"/>
          </rPr>
          <t xml:space="preserve">Please see the Reviewer Guidance document for details on how projects can exceed regulatory requirements.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<sst xmlns="http://schemas.openxmlformats.org/spreadsheetml/2006/main" count="368" uniqueCount="260">
  <si>
    <t>Scope</t>
  </si>
  <si>
    <t>Size</t>
  </si>
  <si>
    <t>Management/maintenance</t>
  </si>
  <si>
    <t>Monitoring</t>
  </si>
  <si>
    <t>Other participants</t>
  </si>
  <si>
    <t>Employee participation</t>
  </si>
  <si>
    <t>Habitat creation or expansion</t>
  </si>
  <si>
    <t>Connectivity</t>
  </si>
  <si>
    <t>Alignments</t>
  </si>
  <si>
    <t>Existing certifications</t>
  </si>
  <si>
    <t>Employee engagement</t>
  </si>
  <si>
    <t>Partner participation</t>
  </si>
  <si>
    <t>Partner engagement</t>
  </si>
  <si>
    <t>Technical advice</t>
  </si>
  <si>
    <t>Corporate level commitment</t>
  </si>
  <si>
    <t>Large-scale initiative alignment</t>
  </si>
  <si>
    <t>Attribute</t>
  </si>
  <si>
    <t>Score</t>
  </si>
  <si>
    <t>What is the total size of the project?</t>
  </si>
  <si>
    <t>0 = No evaluation provided (or nonsensical/irrelevant)</t>
  </si>
  <si>
    <t>0 = No employee hours</t>
  </si>
  <si>
    <t>0 = No employee participation</t>
  </si>
  <si>
    <t>How many partner hours were spent on project specific activities each year?</t>
  </si>
  <si>
    <t>0 = No partner hours</t>
  </si>
  <si>
    <t>0 = No partner participation</t>
  </si>
  <si>
    <t>0 = No technical advice</t>
  </si>
  <si>
    <t>1 = Technical advice sought (from partner or other resources)</t>
  </si>
  <si>
    <t>Is the project designed to connect to habitat on nearby lands?</t>
  </si>
  <si>
    <t>0 = No</t>
  </si>
  <si>
    <t>0 = No stated alignment with an established initiative</t>
  </si>
  <si>
    <t>1 = Yes (can be one or more)</t>
  </si>
  <si>
    <t>Management/ maintenance</t>
  </si>
  <si>
    <t>What was the level of technical advice used in the project?</t>
  </si>
  <si>
    <t>How long has the project been on the ground?</t>
  </si>
  <si>
    <t xml:space="preserve">1 = One-off/ single event or irregular involvement of employees </t>
  </si>
  <si>
    <t>1 = One-off/ single event or irregular involvement of partners</t>
  </si>
  <si>
    <t>Total</t>
  </si>
  <si>
    <t>Question</t>
  </si>
  <si>
    <t>Response Key</t>
  </si>
  <si>
    <t>Percentage</t>
  </si>
  <si>
    <t>Point Value</t>
  </si>
  <si>
    <t>Points Achieved</t>
  </si>
  <si>
    <t>Out of</t>
  </si>
  <si>
    <t>2 = Regular involvement of employees in implementation OR development or long term planning</t>
  </si>
  <si>
    <t>3 = Regular involvement of employees in implementation AND development or long term planning</t>
  </si>
  <si>
    <t>Is there a stated conservation objective?</t>
  </si>
  <si>
    <t>Regulatory Requirements</t>
  </si>
  <si>
    <t>Does the project exceed regulatory requirements?</t>
  </si>
  <si>
    <t>Stated conservation objective</t>
  </si>
  <si>
    <t>Exceeds regulatory requirements</t>
  </si>
  <si>
    <t>Score = Number of acres greater than zero (an entry with partial acres is acceptable)</t>
  </si>
  <si>
    <t>Project score calculations</t>
  </si>
  <si>
    <t>Impact categories calculations</t>
  </si>
  <si>
    <t>Conservation Impact</t>
  </si>
  <si>
    <t>Corporate Commitment</t>
  </si>
  <si>
    <t>Conservation Education Impact</t>
  </si>
  <si>
    <t>Question No.</t>
  </si>
  <si>
    <t xml:space="preserve">Branch weight </t>
  </si>
  <si>
    <t>Weights</t>
  </si>
  <si>
    <t xml:space="preserve">Duration </t>
  </si>
  <si>
    <t xml:space="preserve">Locally appropriate </t>
  </si>
  <si>
    <t xml:space="preserve">REFERENCE </t>
  </si>
  <si>
    <t>Reviewer's comments</t>
  </si>
  <si>
    <t>Yes</t>
  </si>
  <si>
    <t>No</t>
  </si>
  <si>
    <t xml:space="preserve">Objective </t>
  </si>
  <si>
    <t>Yes or No</t>
  </si>
  <si>
    <t>Score = Average number of partner hours/year over the course of the certification term (an entry with partial hours is acceptable)</t>
  </si>
  <si>
    <t>Organization:</t>
  </si>
  <si>
    <t>Subsidiary:</t>
  </si>
  <si>
    <t>Program:</t>
  </si>
  <si>
    <t xml:space="preserve">Project name: </t>
  </si>
  <si>
    <t xml:space="preserve"> </t>
  </si>
  <si>
    <t>Organization name</t>
  </si>
  <si>
    <t>Project class</t>
  </si>
  <si>
    <t>Subsidiary name</t>
  </si>
  <si>
    <t>Program name</t>
  </si>
  <si>
    <t>Project name</t>
  </si>
  <si>
    <t>Project theme</t>
  </si>
  <si>
    <t>Project score</t>
  </si>
  <si>
    <t xml:space="preserve">Date completed         </t>
  </si>
  <si>
    <t>(Out of 100)</t>
  </si>
  <si>
    <t>Determining project class</t>
  </si>
  <si>
    <t xml:space="preserve">Requirement </t>
  </si>
  <si>
    <t>Result</t>
  </si>
  <si>
    <t xml:space="preserve">Is the project locally appropriate? </t>
  </si>
  <si>
    <t>&gt;0</t>
  </si>
  <si>
    <t>Does the project have a conservation or conservation education objective?</t>
  </si>
  <si>
    <t>Does the project provide conservation or conservation education value?</t>
  </si>
  <si>
    <t>Does the project have documents outcomes?</t>
  </si>
  <si>
    <t>Attribute scores</t>
  </si>
  <si>
    <t>Q no.</t>
  </si>
  <si>
    <t>Yes/No</t>
  </si>
  <si>
    <t>Project scoring</t>
  </si>
  <si>
    <t>Project outcomes</t>
  </si>
  <si>
    <t>1= Yes</t>
  </si>
  <si>
    <t>2 = Demonstrated implementation of technical advice</t>
  </si>
  <si>
    <t>3 = Ongoing regular use of technical advice (at least once per year)</t>
  </si>
  <si>
    <t>1 = Alignment with a general plan (not habitat specific), or an initiative (without a specific plan). Example of both types: State Wildlife Action Plan (SWAP), migratory pathway</t>
  </si>
  <si>
    <r>
      <rPr>
        <b/>
        <sz val="11"/>
        <color theme="1"/>
        <rFont val="Open Sans"/>
        <family val="2"/>
      </rPr>
      <t xml:space="preserve">Scoring question </t>
    </r>
    <r>
      <rPr>
        <sz val="11"/>
        <color theme="1"/>
        <rFont val="Open Sans"/>
      </rPr>
      <t xml:space="preserve">
72.1.1</t>
    </r>
  </si>
  <si>
    <r>
      <t xml:space="preserve">Application question
</t>
    </r>
    <r>
      <rPr>
        <sz val="11"/>
        <color theme="1"/>
        <rFont val="Open Sans"/>
      </rPr>
      <t>2c</t>
    </r>
  </si>
  <si>
    <t>0 = Project started less than 1 growing season ago (not long enough to have a measureable conservation outcome)</t>
  </si>
  <si>
    <t>Score = Number of years greater than zero (an entry with partial years is acceptable)</t>
  </si>
  <si>
    <r>
      <t xml:space="preserve">Application question
</t>
    </r>
    <r>
      <rPr>
        <sz val="11"/>
        <color theme="1"/>
        <rFont val="Open Sans"/>
      </rPr>
      <t>2f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</si>
  <si>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72.1.2</t>
    </r>
  </si>
  <si>
    <r>
      <t xml:space="preserve">Application question
</t>
    </r>
    <r>
      <rPr>
        <sz val="11"/>
        <color theme="1"/>
        <rFont val="Open Sans"/>
      </rPr>
      <t>3</t>
    </r>
  </si>
  <si>
    <r>
      <t xml:space="preserve">Scoring question </t>
    </r>
    <r>
      <rPr>
        <sz val="11"/>
        <color theme="1"/>
        <rFont val="Open Sans"/>
      </rPr>
      <t>72</t>
    </r>
    <r>
      <rPr>
        <sz val="11"/>
        <color theme="1"/>
        <rFont val="Open sans"/>
        <family val="2"/>
      </rPr>
      <t>.Q.2</t>
    </r>
  </si>
  <si>
    <r>
      <t>Is the projec</t>
    </r>
    <r>
      <rPr>
        <b/>
        <sz val="11"/>
        <rFont val="Open Sans"/>
        <family val="2"/>
      </rPr>
      <t xml:space="preserve">t locally appropriate by setting conservation objectives </t>
    </r>
    <r>
      <rPr>
        <b/>
        <sz val="11"/>
        <color theme="1"/>
        <rFont val="Open Sans"/>
        <family val="2"/>
      </rPr>
      <t>targeting native plant communities or habitat for a native species?</t>
    </r>
  </si>
  <si>
    <t xml:space="preserve">0 = Vegetation Management objectives are not targeting native plant communities/habitat or native species </t>
  </si>
  <si>
    <t xml:space="preserve">1 = Vegetation Management objectives are targeting native plant communities/native habitats and/or native species </t>
  </si>
  <si>
    <t>2 = Vegetation Management objectives are targeting native plant communitie/native habitats and/or native species AND native species are used for seeding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</si>
  <si>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72.2.1</t>
    </r>
  </si>
  <si>
    <r>
      <t>Application question</t>
    </r>
    <r>
      <rPr>
        <sz val="11"/>
        <color theme="1"/>
        <rFont val="Open Sans"/>
      </rPr>
      <t xml:space="preserve">
3, 3a, 8d</t>
    </r>
  </si>
  <si>
    <t>What is the process for site selection for the conservation project?</t>
  </si>
  <si>
    <t>0 = Formal selection process is non-existent or not documented</t>
  </si>
  <si>
    <t>1 = Formal selection process utilizing social and operational data (not conservation data)</t>
  </si>
  <si>
    <t xml:space="preserve">2 = Formal selection process utilizing conservation data </t>
  </si>
  <si>
    <t>3 = Formal selection proces utilizing conservation data AND non-conservation data as part of the approach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</si>
  <si>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72.2.2</t>
    </r>
  </si>
  <si>
    <r>
      <t xml:space="preserve">Application question
</t>
    </r>
    <r>
      <rPr>
        <sz val="11"/>
        <color theme="1"/>
        <rFont val="Open Sans"/>
      </rPr>
      <t>4, 4a, 4b, 4c, 5, 5a, 5b, 5c</t>
    </r>
  </si>
  <si>
    <t xml:space="preserve">Do operations offer an inspection cycle of 5 years or less? 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</si>
  <si>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72.3.1</t>
    </r>
  </si>
  <si>
    <r>
      <t xml:space="preserve">Application question
</t>
    </r>
    <r>
      <rPr>
        <sz val="11"/>
        <color theme="1"/>
        <rFont val="Open Sans"/>
      </rPr>
      <t>6, 6a</t>
    </r>
  </si>
  <si>
    <t>Is the system assessment meeting desired characteristics?</t>
  </si>
  <si>
    <t>Characteristics:</t>
  </si>
  <si>
    <t>a) The habitat parameters utilized to assess the system are relevant to the conservation objectives</t>
  </si>
  <si>
    <t>b) The habitat parameters are part of a protocol instructing how to evaluate conditions</t>
  </si>
  <si>
    <t>c) The habitat parameters are used to assess the conditions against a suite of clear thresholds</t>
  </si>
  <si>
    <t>0 = Not meeting any of the desired characteristics</t>
  </si>
  <si>
    <t>1 = Meets one of the above</t>
  </si>
  <si>
    <t>2 = Meets two of the above</t>
  </si>
  <si>
    <t>3 = Meets all of the above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</si>
  <si>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72.3.2</t>
    </r>
  </si>
  <si>
    <r>
      <t xml:space="preserve">Application question
</t>
    </r>
    <r>
      <rPr>
        <sz val="11"/>
        <color theme="1"/>
        <rFont val="Open Sans"/>
      </rPr>
      <t>7, 7a, 7b, 7c</t>
    </r>
  </si>
  <si>
    <t>Is there guidance outlining actions, thresholds, and associated methods?</t>
  </si>
  <si>
    <t xml:space="preserve">0 = No information on what methods need to be applied, given different thresholds </t>
  </si>
  <si>
    <t>1 = There is a link between thresholds and three or fewer method options</t>
  </si>
  <si>
    <t>2 = There is a link between threshold and four or more methods reflective of IVM practices</t>
  </si>
  <si>
    <r>
      <t xml:space="preserve">Application question
</t>
    </r>
    <r>
      <rPr>
        <sz val="11"/>
        <color theme="1"/>
        <rFont val="Open Sans"/>
      </rPr>
      <t>8, 8a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</si>
  <si>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72.3.3</t>
    </r>
  </si>
  <si>
    <t>0 = No or not documented</t>
  </si>
  <si>
    <t>1 = The vegetation management activities (including assessment) partially (&lt;50%) follow the guidance established</t>
  </si>
  <si>
    <t>2 = The majority (&gt;50%) of vegetation management activities (including assessment) follow the guidance established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</si>
  <si>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72.4.2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</si>
  <si>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72.3.4</t>
    </r>
  </si>
  <si>
    <r>
      <t xml:space="preserve">Application question
</t>
    </r>
    <r>
      <rPr>
        <sz val="11"/>
        <color theme="1"/>
        <rFont val="Open Sans"/>
      </rPr>
      <t>8b, 8c</t>
    </r>
  </si>
  <si>
    <t>Is there a system or procedure in place for documenting and veryifying that vegetation management work was completed to specifications?</t>
  </si>
  <si>
    <t xml:space="preserve">1 = Procedure in place documenting that vegetation mangagement work was completed </t>
  </si>
  <si>
    <t>2 = Procedure in place documenting that vegetation management work was completed and verifying that work was completed to specifications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</si>
  <si>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72.4.1</t>
    </r>
  </si>
  <si>
    <r>
      <t xml:space="preserve">Application question
</t>
    </r>
    <r>
      <rPr>
        <sz val="11"/>
        <color theme="1"/>
        <rFont val="Open Sans"/>
      </rPr>
      <t>11, 11a</t>
    </r>
  </si>
  <si>
    <t>Are the monitoring/inspection results evaluated for adaptive management purposes?</t>
  </si>
  <si>
    <t>1 = Description of evaluation is provided</t>
  </si>
  <si>
    <t>2 = Description of evaluation is provided along with how it is used to modify the process</t>
  </si>
  <si>
    <r>
      <t xml:space="preserve">Application question
</t>
    </r>
    <r>
      <rPr>
        <sz val="11"/>
        <color theme="1"/>
        <rFont val="Open Sans"/>
      </rPr>
      <t>10</t>
    </r>
  </si>
  <si>
    <t>Score = Average number of employee hours/year over the course of the certification term (an entry with partial hours is acceptable)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</si>
  <si>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72.5.1</t>
    </r>
  </si>
  <si>
    <r>
      <t xml:space="preserve">Application question
</t>
    </r>
    <r>
      <rPr>
        <sz val="11"/>
        <color theme="1"/>
        <rFont val="Open Sans"/>
      </rPr>
      <t>12c</t>
    </r>
  </si>
  <si>
    <t>What was the depth of employee engagement in the project? (Does not take into acount the number of employees engaged.)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</si>
  <si>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72.5.2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</si>
  <si>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72.6.1</t>
    </r>
  </si>
  <si>
    <r>
      <t xml:space="preserve">Application question
</t>
    </r>
    <r>
      <rPr>
        <sz val="11"/>
        <color theme="1"/>
        <rFont val="Open Sans"/>
      </rPr>
      <t>13d</t>
    </r>
  </si>
  <si>
    <t xml:space="preserve">What was the level of partner engagement in the project? (Does not take into account the number of partners engaged.) 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</si>
  <si>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72.6.2</t>
    </r>
  </si>
  <si>
    <t>2 = Regular involvement of partners in implementation (not including direct land management) OR development or long term planning</t>
  </si>
  <si>
    <t>3 = Regular involvement of partners in direct land management</t>
  </si>
  <si>
    <r>
      <t xml:space="preserve">Application question
</t>
    </r>
    <r>
      <rPr>
        <sz val="11"/>
        <color theme="1"/>
        <rFont val="Open Sans"/>
      </rPr>
      <t>13, 13c, 13e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</si>
  <si>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72.6.3</t>
    </r>
  </si>
  <si>
    <r>
      <t xml:space="preserve">Application question
</t>
    </r>
    <r>
      <rPr>
        <sz val="11"/>
        <color theme="1"/>
        <rFont val="Open Sans"/>
      </rPr>
      <t>13, 13b, 13e, 13f</t>
    </r>
  </si>
  <si>
    <r>
      <t xml:space="preserve">Application question
</t>
    </r>
    <r>
      <rPr>
        <sz val="11"/>
        <color theme="1"/>
        <rFont val="Open Sans"/>
      </rPr>
      <t>14, 14a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</si>
  <si>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72.Q.5</t>
    </r>
  </si>
  <si>
    <t>1 = Connects to adjacent properties managed for conservation</t>
  </si>
  <si>
    <t>2 = Coordinated conservation management with adjacent properties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</si>
  <si>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72.7.1</t>
    </r>
  </si>
  <si>
    <r>
      <t xml:space="preserve">Application question
</t>
    </r>
    <r>
      <rPr>
        <sz val="11"/>
        <color theme="1"/>
        <rFont val="Open Sans"/>
      </rPr>
      <t>15, 15a, 15b</t>
    </r>
  </si>
  <si>
    <t>1 = Yes</t>
  </si>
  <si>
    <t>2 = Managed in accordance with an established IVM specific plan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</si>
  <si>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72.8.1</t>
    </r>
  </si>
  <si>
    <r>
      <t xml:space="preserve">Application question
</t>
    </r>
    <r>
      <rPr>
        <sz val="11"/>
        <color theme="1"/>
        <rFont val="Open Sans"/>
      </rPr>
      <t>16, 16b, 16b1, 16b2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</si>
  <si>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72.8.2</t>
    </r>
  </si>
  <si>
    <r>
      <t xml:space="preserve">Does the project demonstrate success through a third party </t>
    </r>
    <r>
      <rPr>
        <b/>
        <sz val="11"/>
        <color theme="1"/>
        <rFont val="Open Sans"/>
        <family val="2"/>
      </rPr>
      <t>certification that meet WHC criteria</t>
    </r>
    <r>
      <rPr>
        <b/>
        <sz val="11"/>
        <color theme="1"/>
        <rFont val="Open Sans"/>
        <family val="2"/>
      </rPr>
      <t>?</t>
    </r>
  </si>
  <si>
    <r>
      <t xml:space="preserve">Application question
</t>
    </r>
    <r>
      <rPr>
        <sz val="11"/>
        <color theme="1"/>
        <rFont val="Open Sans"/>
      </rPr>
      <t>17, 17a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</si>
  <si>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72.9.1</t>
    </r>
  </si>
  <si>
    <r>
      <t xml:space="preserve">Application question
</t>
    </r>
    <r>
      <rPr>
        <sz val="11"/>
        <color theme="1"/>
        <rFont val="Open Sans"/>
      </rPr>
      <t>12, 12b</t>
    </r>
  </si>
  <si>
    <t>72.1.1</t>
  </si>
  <si>
    <t>72.1.2</t>
  </si>
  <si>
    <t>72.Q.2</t>
  </si>
  <si>
    <t>72.2.1</t>
  </si>
  <si>
    <t>72.2.2</t>
  </si>
  <si>
    <t>72.3.1</t>
  </si>
  <si>
    <t>72.4.1</t>
  </si>
  <si>
    <t>72.4.2</t>
  </si>
  <si>
    <t>72.5.1</t>
  </si>
  <si>
    <t>72.5.2</t>
  </si>
  <si>
    <t>72.6.1</t>
  </si>
  <si>
    <t>72.6.2</t>
  </si>
  <si>
    <t>72.6.3</t>
  </si>
  <si>
    <t>72.Q.5</t>
  </si>
  <si>
    <t>72.7.1</t>
  </si>
  <si>
    <t>72.8.1</t>
  </si>
  <si>
    <t>72.8.2</t>
  </si>
  <si>
    <t>Site Selection</t>
  </si>
  <si>
    <t>Offer inspection cycle</t>
  </si>
  <si>
    <t>Habitat parameter utilization</t>
  </si>
  <si>
    <t>Status or threshold guidance</t>
  </si>
  <si>
    <t>Activities respresentative of guidance</t>
  </si>
  <si>
    <t>72.3.2</t>
  </si>
  <si>
    <t>72.3.3</t>
  </si>
  <si>
    <t>72.3.4</t>
  </si>
  <si>
    <t>Verifying work</t>
  </si>
  <si>
    <t>Adaptive management</t>
  </si>
  <si>
    <t>72.9.1</t>
  </si>
  <si>
    <t xml:space="preserve">Other--Integrated Vegetation Managment project theme </t>
  </si>
  <si>
    <r>
      <t xml:space="preserve">Application question
</t>
    </r>
    <r>
      <rPr>
        <sz val="10"/>
        <color theme="1"/>
        <rFont val="Open Sans"/>
        <family val="2"/>
      </rPr>
      <t>16, 16a, 16a1</t>
    </r>
  </si>
  <si>
    <t>0 = Not large enough to function as a habitat or be considered as a habitat (e.g. one tree is not a forest, two flowers don't make a meadow)</t>
  </si>
  <si>
    <t>Are the activities conducted representative of the guidance in place (e.g. protocols, thresholds, methods)?</t>
  </si>
  <si>
    <t>Application question
1</t>
  </si>
  <si>
    <r>
      <rPr>
        <b/>
        <sz val="11"/>
        <color theme="1"/>
        <rFont val="Open Sans"/>
        <family val="2"/>
      </rPr>
      <t xml:space="preserve">Scoring question </t>
    </r>
    <r>
      <rPr>
        <sz val="11"/>
        <color theme="1"/>
        <rFont val="Open Sans"/>
      </rPr>
      <t xml:space="preserve">
72.Q.1</t>
    </r>
  </si>
  <si>
    <t>Is the property (land unit) linear?</t>
  </si>
  <si>
    <t>72.Q.1</t>
  </si>
  <si>
    <t>Linear</t>
  </si>
  <si>
    <t>Branch</t>
  </si>
  <si>
    <t>Attribute Weight</t>
  </si>
  <si>
    <t>Reviewer Score</t>
  </si>
  <si>
    <t>Impact No.</t>
  </si>
  <si>
    <t xml:space="preserve">Impact No. </t>
  </si>
  <si>
    <t>How many employee hours were spent on project-specific activities each year?</t>
  </si>
  <si>
    <t>Does the project align with a large-scale conservation initiative?</t>
  </si>
  <si>
    <t>Does the project tie to a corporate-level commitment to IVM?</t>
  </si>
  <si>
    <t xml:space="preserve">Impact Score </t>
  </si>
  <si>
    <t>CI</t>
  </si>
  <si>
    <t>CC</t>
  </si>
  <si>
    <t>CEI</t>
  </si>
  <si>
    <t>Instructions</t>
  </si>
  <si>
    <t>Yellow cells throughout the project scoring sheet are for Reviewer input.</t>
  </si>
  <si>
    <t xml:space="preserve">The scoring sheet is completed in three steps: 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</si>
  <si>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Cover tab </t>
    </r>
  </si>
  <si>
    <r>
      <t>Copy and paste</t>
    </r>
    <r>
      <rPr>
        <sz val="11"/>
        <color theme="1"/>
        <rFont val="Arial"/>
        <family val="2"/>
      </rPr>
      <t xml:space="preserve"> these four pieces of information from the WHC Conservation Certification website: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</si>
  <si>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Organization name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</si>
  <si>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Subsidiary name (if there is no subsidiary, leave blank) 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</si>
  <si>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Program name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</si>
  <si>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Project name </t>
    </r>
  </si>
  <si>
    <r>
      <t>100% accuracy is critical</t>
    </r>
    <r>
      <rPr>
        <sz val="11"/>
        <color theme="1"/>
        <rFont val="Arial"/>
        <family val="2"/>
      </rPr>
      <t xml:space="preserve">—please do not type this information. 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</si>
  <si>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Scoring tab </t>
    </r>
  </si>
  <si>
    <t xml:space="preserve">After reading the application on the WHC Conservation Certification website, enter a Reviewer score for each Reviewer question based on the scoring criteria. </t>
  </si>
  <si>
    <t xml:space="preserve">To the right of each Reviewer question is a yellow “Reviewer’s comment” cell. This cell can be used to explain or justify scoring. </t>
  </si>
  <si>
    <t xml:space="preserve">No additional time should be spent researching justifications. Reviewers are encouraged to note items they have personal knowledge of or that were provided by in the application. These might include: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</si>
  <si>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Peer-reviewed articles and other credible literature (e.g. books, guidance documents)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</si>
  <si>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Empirical, qualitative or process-based models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</si>
  <si>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Recommendations from an expert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</si>
  <si>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Biodiversity or conservation metric (e.g. biodiversity index) </t>
    </r>
  </si>
  <si>
    <t>Additional guidance on scoring is provided in: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</si>
  <si>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Comment boxes</t>
    </r>
    <r>
      <rPr>
        <sz val="11"/>
        <color theme="1"/>
        <rFont val="Arial"/>
        <family val="2"/>
      </rPr>
      <t xml:space="preserve"> found by selecting the cell labeled “Score.” Reviewer questions with comment boxes have a red triangle in upper right-hand corner of the “Score” cell.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</si>
  <si>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 xml:space="preserve">Reviewer guidance </t>
    </r>
    <r>
      <rPr>
        <sz val="11"/>
        <color theme="1"/>
        <rFont val="Arial"/>
        <family val="2"/>
      </rPr>
      <t xml:space="preserve">found on wildlifehc.org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</si>
  <si>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Glossary</t>
    </r>
    <r>
      <rPr>
        <sz val="11"/>
        <color theme="1"/>
        <rFont val="Arial"/>
        <family val="2"/>
      </rPr>
      <t xml:space="preserve"> found on wildlifehc.org</t>
    </r>
  </si>
  <si>
    <r>
      <t>3.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>Outcome tab</t>
    </r>
  </si>
  <si>
    <t>Enter the date the review was completed.</t>
  </si>
  <si>
    <t>Check that the appropriate class and score have been generated. If the project class is “Early,” it will have a score of zero.</t>
  </si>
  <si>
    <r>
      <t xml:space="preserve">For information on the how these scores were calculated, please see </t>
    </r>
    <r>
      <rPr>
        <sz val="11"/>
        <color theme="1"/>
        <rFont val="Open sans"/>
        <family val="2"/>
      </rPr>
      <t>wildlifehc.org.</t>
    </r>
  </si>
  <si>
    <r>
      <t xml:space="preserve">For information on the how these scores were calculated, please see </t>
    </r>
    <r>
      <rPr>
        <b/>
        <sz val="12"/>
        <color theme="1"/>
        <rFont val="Open Sans"/>
        <family val="2"/>
      </rPr>
      <t>wildlifehc.org.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</si>
</sst>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m/d/yy;@"/>
  </numFmts>
  <fonts count="40"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  <font>
      <b/>
      <sz val="16"/>
      <color theme="1"/>
      <name val="Open Sans"/>
      <family val="2"/>
    </font>
    <font>
      <b/>
      <sz val="11"/>
      <name val="Open Sans"/>
      <family val="2"/>
    </font>
    <font>
      <sz val="8"/>
      <color theme="1" tint="0.499984740745262"/>
      <name val="Open Sans"/>
      <family val="2"/>
    </font>
    <font>
      <i/>
      <sz val="11"/>
      <color theme="1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</font>
    <font>
      <b/>
      <sz val="22"/>
      <color theme="1"/>
      <name val="Open Sans"/>
    </font>
    <font>
      <b/>
      <sz val="22"/>
      <color theme="1"/>
      <name val="Open Sans"/>
      <family val="2"/>
    </font>
    <font>
      <b/>
      <sz val="12"/>
      <color theme="1"/>
      <name val="Open Sans"/>
    </font>
    <font>
      <b/>
      <sz val="14"/>
      <color theme="1"/>
      <name val="Open Sans"/>
      <family val="2"/>
    </font>
    <font>
      <b/>
      <sz val="20"/>
      <color theme="1"/>
      <name val="Open Sans"/>
    </font>
    <font>
      <sz val="11"/>
      <color theme="1"/>
      <name val="Open Sans"/>
    </font>
    <font>
      <b/>
      <sz val="11"/>
      <color theme="1"/>
      <name val="Calibri"/>
      <family val="2"/>
      <scheme val="minor"/>
    </font>
    <font>
      <sz val="20"/>
      <color theme="1"/>
      <name val="Open Sans"/>
      <family val="2"/>
    </font>
    <font>
      <sz val="16"/>
      <color theme="1"/>
      <name val="Open Sans"/>
      <family val="2"/>
    </font>
    <font>
      <b/>
      <sz val="14"/>
      <color theme="1"/>
      <name val="Open Sans"/>
    </font>
    <font>
      <sz val="14"/>
      <color theme="1"/>
      <name val="Open Sans"/>
      <family val="2"/>
    </font>
    <font>
      <sz val="14"/>
      <color theme="1"/>
      <name val="Open Sans"/>
    </font>
    <font>
      <b/>
      <sz val="20"/>
      <color theme="1"/>
      <name val="Open Sans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Open Sans"/>
      <family val="2"/>
    </font>
    <font>
      <sz val="11"/>
      <name val="Arial"/>
      <family val="2"/>
    </font>
    <font>
      <b/>
      <sz val="11"/>
      <color rgb="FFFF0000"/>
      <name val="Open Sans"/>
      <family val="2"/>
    </font>
    <font>
      <b/>
      <sz val="10"/>
      <color theme="1"/>
      <name val="Open Sans"/>
      <family val="2"/>
    </font>
    <font>
      <sz val="11"/>
      <color theme="0"/>
      <name val="Open san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Arial"/>
      <family val="2"/>
    </font>
    <font>
      <sz val="7"/>
      <color theme="1"/>
      <name val="Times New Roman"/>
      <family val="1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9"/>
      <color indexed="81"/>
      <name val="Tahoma"/>
      <charset val="1"/>
    </font>
    <font>
      <sz val="9"/>
      <color indexed="81"/>
      <name val="Tahoma"/>
      <family val="2"/>
    </font>
    <font>
      <sz val="11"/>
      <color indexed="81"/>
      <name val="Open Sans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C1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rgb="FF1CBECA"/>
        <bgColor indexed="64"/>
      </patternFill>
    </fill>
    <fill>
      <patternFill patternType="solid">
        <fgColor rgb="FFB45340"/>
        <bgColor indexed="64"/>
      </patternFill>
    </fill>
    <fill>
      <patternFill patternType="solid">
        <fgColor rgb="FFF4901D"/>
        <bgColor indexed="64"/>
      </patternFill>
    </fill>
    <fill>
      <patternFill patternType="solid">
        <fgColor rgb="FF6D276A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901D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45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12" xfId="0" applyBorder="1"/>
    <xf numFmtId="0" fontId="0" fillId="0" borderId="0" xfId="0" applyBorder="1"/>
    <xf numFmtId="0" fontId="0" fillId="0" borderId="2" xfId="0" applyBorder="1"/>
    <xf numFmtId="0" fontId="0" fillId="0" borderId="0" xfId="0" applyFill="1"/>
    <xf numFmtId="0" fontId="0" fillId="0" borderId="0" xfId="0" applyFont="1"/>
    <xf numFmtId="0" fontId="10" fillId="0" borderId="0" xfId="0" applyFont="1"/>
    <xf numFmtId="0" fontId="11" fillId="0" borderId="0" xfId="0" applyFont="1"/>
    <xf numFmtId="0" fontId="0" fillId="0" borderId="7" xfId="0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5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1" fillId="6" borderId="6" xfId="0" applyFont="1" applyFill="1" applyBorder="1" applyAlignment="1">
      <alignment horizontal="right"/>
    </xf>
    <xf numFmtId="0" fontId="1" fillId="6" borderId="0" xfId="0" applyFont="1" applyFill="1" applyBorder="1"/>
    <xf numFmtId="0" fontId="1" fillId="6" borderId="0" xfId="0" applyFont="1" applyFill="1" applyBorder="1" applyAlignment="1"/>
    <xf numFmtId="0" fontId="0" fillId="6" borderId="0" xfId="0" applyFont="1" applyFill="1" applyBorder="1"/>
    <xf numFmtId="0" fontId="0" fillId="6" borderId="7" xfId="0" applyFont="1" applyFill="1" applyBorder="1"/>
    <xf numFmtId="0" fontId="0" fillId="0" borderId="0" xfId="0" applyFont="1" applyFill="1"/>
    <xf numFmtId="0" fontId="0" fillId="6" borderId="6" xfId="0" applyFont="1" applyFill="1" applyBorder="1"/>
    <xf numFmtId="0" fontId="0" fillId="6" borderId="0" xfId="0" applyFont="1" applyFill="1" applyBorder="1" applyAlignment="1"/>
    <xf numFmtId="0" fontId="0" fillId="7" borderId="0" xfId="0" applyFont="1" applyFill="1" applyBorder="1"/>
    <xf numFmtId="0" fontId="1" fillId="8" borderId="0" xfId="0" applyFont="1" applyFill="1" applyBorder="1"/>
    <xf numFmtId="0" fontId="0" fillId="0" borderId="7" xfId="0" applyFont="1" applyFill="1" applyBorder="1"/>
    <xf numFmtId="0" fontId="0" fillId="4" borderId="6" xfId="0" applyFont="1" applyFill="1" applyBorder="1"/>
    <xf numFmtId="0" fontId="0" fillId="5" borderId="11" xfId="0" applyFont="1" applyFill="1" applyBorder="1"/>
    <xf numFmtId="0" fontId="0" fillId="4" borderId="7" xfId="0" applyFont="1" applyFill="1" applyBorder="1"/>
    <xf numFmtId="0" fontId="1" fillId="9" borderId="6" xfId="0" applyFont="1" applyFill="1" applyBorder="1" applyAlignment="1">
      <alignment horizontal="right"/>
    </xf>
    <xf numFmtId="0" fontId="1" fillId="9" borderId="0" xfId="0" applyFont="1" applyFill="1" applyBorder="1"/>
    <xf numFmtId="0" fontId="1" fillId="9" borderId="0" xfId="0" applyFont="1" applyFill="1" applyBorder="1" applyAlignment="1"/>
    <xf numFmtId="0" fontId="0" fillId="9" borderId="0" xfId="0" applyFont="1" applyFill="1" applyBorder="1"/>
    <xf numFmtId="2" fontId="0" fillId="9" borderId="0" xfId="0" applyNumberFormat="1" applyFont="1" applyFill="1" applyBorder="1"/>
    <xf numFmtId="0" fontId="0" fillId="9" borderId="7" xfId="0" applyFont="1" applyFill="1" applyBorder="1"/>
    <xf numFmtId="2" fontId="0" fillId="9" borderId="6" xfId="0" applyNumberFormat="1" applyFont="1" applyFill="1" applyBorder="1"/>
    <xf numFmtId="0" fontId="0" fillId="9" borderId="11" xfId="0" applyFont="1" applyFill="1" applyBorder="1"/>
    <xf numFmtId="0" fontId="0" fillId="9" borderId="6" xfId="0" applyFont="1" applyFill="1" applyBorder="1" applyAlignment="1"/>
    <xf numFmtId="0" fontId="0" fillId="9" borderId="0" xfId="0" applyFont="1" applyFill="1" applyBorder="1" applyAlignment="1"/>
    <xf numFmtId="0" fontId="0" fillId="0" borderId="0" xfId="0" applyFont="1" applyBorder="1"/>
    <xf numFmtId="0" fontId="1" fillId="10" borderId="6" xfId="0" applyFont="1" applyFill="1" applyBorder="1" applyAlignment="1">
      <alignment horizontal="right"/>
    </xf>
    <xf numFmtId="0" fontId="1" fillId="10" borderId="0" xfId="0" applyFont="1" applyFill="1" applyBorder="1"/>
    <xf numFmtId="0" fontId="1" fillId="10" borderId="0" xfId="0" applyFont="1" applyFill="1" applyBorder="1" applyAlignment="1"/>
    <xf numFmtId="2" fontId="1" fillId="10" borderId="0" xfId="0" applyNumberFormat="1" applyFont="1" applyFill="1" applyBorder="1"/>
    <xf numFmtId="0" fontId="0" fillId="10" borderId="0" xfId="0" applyFont="1" applyFill="1" applyBorder="1"/>
    <xf numFmtId="0" fontId="0" fillId="10" borderId="7" xfId="0" applyFont="1" applyFill="1" applyBorder="1"/>
    <xf numFmtId="0" fontId="0" fillId="10" borderId="6" xfId="0" applyFont="1" applyFill="1" applyBorder="1"/>
    <xf numFmtId="0" fontId="0" fillId="1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>
      <alignment horizontal="left" wrapText="1"/>
    </xf>
    <xf numFmtId="0" fontId="1" fillId="11" borderId="6" xfId="0" applyFont="1" applyFill="1" applyBorder="1" applyAlignment="1">
      <alignment horizontal="right"/>
    </xf>
    <xf numFmtId="0" fontId="1" fillId="11" borderId="0" xfId="0" applyFont="1" applyFill="1" applyBorder="1"/>
    <xf numFmtId="0" fontId="1" fillId="11" borderId="0" xfId="0" applyFont="1" applyFill="1" applyBorder="1" applyAlignment="1"/>
    <xf numFmtId="2" fontId="1" fillId="11" borderId="0" xfId="0" applyNumberFormat="1" applyFont="1" applyFill="1" applyBorder="1"/>
    <xf numFmtId="0" fontId="0" fillId="11" borderId="0" xfId="0" applyFont="1" applyFill="1" applyBorder="1"/>
    <xf numFmtId="0" fontId="0" fillId="11" borderId="7" xfId="0" applyFont="1" applyFill="1" applyBorder="1"/>
    <xf numFmtId="0" fontId="0" fillId="11" borderId="6" xfId="0" applyFont="1" applyFill="1" applyBorder="1"/>
    <xf numFmtId="0" fontId="0" fillId="11" borderId="6" xfId="0" applyFont="1" applyFill="1" applyBorder="1" applyAlignment="1"/>
    <xf numFmtId="0" fontId="0" fillId="11" borderId="0" xfId="0" applyFont="1" applyFill="1" applyBorder="1" applyAlignment="1"/>
    <xf numFmtId="0" fontId="1" fillId="12" borderId="6" xfId="0" applyFont="1" applyFill="1" applyBorder="1" applyAlignment="1">
      <alignment horizontal="right"/>
    </xf>
    <xf numFmtId="0" fontId="1" fillId="12" borderId="0" xfId="0" applyFont="1" applyFill="1" applyBorder="1"/>
    <xf numFmtId="0" fontId="1" fillId="12" borderId="0" xfId="0" applyFont="1" applyFill="1" applyBorder="1" applyAlignment="1"/>
    <xf numFmtId="2" fontId="1" fillId="12" borderId="0" xfId="0" applyNumberFormat="1" applyFont="1" applyFill="1" applyBorder="1"/>
    <xf numFmtId="0" fontId="0" fillId="12" borderId="0" xfId="0" applyFont="1" applyFill="1" applyBorder="1"/>
    <xf numFmtId="0" fontId="0" fillId="12" borderId="7" xfId="0" applyFont="1" applyFill="1" applyBorder="1"/>
    <xf numFmtId="0" fontId="0" fillId="12" borderId="6" xfId="0" applyFont="1" applyFill="1" applyBorder="1"/>
    <xf numFmtId="0" fontId="0" fillId="12" borderId="6" xfId="0" applyFont="1" applyFill="1" applyBorder="1" applyAlignment="1"/>
    <xf numFmtId="0" fontId="0" fillId="12" borderId="0" xfId="0" applyFont="1" applyFill="1" applyBorder="1" applyAlignment="1"/>
    <xf numFmtId="0" fontId="1" fillId="13" borderId="6" xfId="0" applyFont="1" applyFill="1" applyBorder="1" applyAlignment="1"/>
    <xf numFmtId="0" fontId="1" fillId="13" borderId="0" xfId="0" applyFont="1" applyFill="1" applyBorder="1"/>
    <xf numFmtId="0" fontId="1" fillId="13" borderId="0" xfId="0" applyFont="1" applyFill="1" applyBorder="1" applyAlignment="1"/>
    <xf numFmtId="2" fontId="1" fillId="13" borderId="0" xfId="0" applyNumberFormat="1" applyFont="1" applyFill="1" applyBorder="1"/>
    <xf numFmtId="0" fontId="0" fillId="13" borderId="0" xfId="0" applyFont="1" applyFill="1" applyBorder="1"/>
    <xf numFmtId="0" fontId="0" fillId="13" borderId="7" xfId="0" applyFont="1" applyFill="1" applyBorder="1"/>
    <xf numFmtId="2" fontId="1" fillId="13" borderId="6" xfId="0" applyNumberFormat="1" applyFont="1" applyFill="1" applyBorder="1"/>
    <xf numFmtId="0" fontId="0" fillId="13" borderId="0" xfId="0" applyFont="1" applyFill="1" applyBorder="1" applyAlignment="1"/>
    <xf numFmtId="2" fontId="1" fillId="6" borderId="0" xfId="0" applyNumberFormat="1" applyFont="1" applyFill="1" applyBorder="1"/>
    <xf numFmtId="2" fontId="1" fillId="6" borderId="6" xfId="0" applyNumberFormat="1" applyFont="1" applyFill="1" applyBorder="1"/>
    <xf numFmtId="0" fontId="0" fillId="6" borderId="6" xfId="0" applyFont="1" applyFill="1" applyBorder="1" applyAlignment="1"/>
    <xf numFmtId="0" fontId="0" fillId="0" borderId="0" xfId="0" applyFont="1" applyAlignment="1">
      <alignment horizontal="left"/>
    </xf>
    <xf numFmtId="0" fontId="0" fillId="4" borderId="0" xfId="0" applyFont="1" applyFill="1" applyBorder="1"/>
    <xf numFmtId="0" fontId="1" fillId="10" borderId="6" xfId="0" applyFont="1" applyFill="1" applyBorder="1" applyAlignment="1"/>
    <xf numFmtId="2" fontId="1" fillId="10" borderId="6" xfId="0" applyNumberFormat="1" applyFont="1" applyFill="1" applyBorder="1"/>
    <xf numFmtId="0" fontId="0" fillId="10" borderId="6" xfId="0" applyFont="1" applyFill="1" applyBorder="1" applyAlignment="1"/>
    <xf numFmtId="0" fontId="1" fillId="3" borderId="6" xfId="0" applyFont="1" applyFill="1" applyBorder="1" applyAlignment="1"/>
    <xf numFmtId="0" fontId="1" fillId="3" borderId="0" xfId="0" applyFont="1" applyFill="1" applyBorder="1"/>
    <xf numFmtId="0" fontId="0" fillId="3" borderId="0" xfId="0" applyFont="1" applyFill="1" applyBorder="1" applyAlignment="1"/>
    <xf numFmtId="2" fontId="1" fillId="3" borderId="0" xfId="0" applyNumberFormat="1" applyFont="1" applyFill="1" applyBorder="1"/>
    <xf numFmtId="0" fontId="0" fillId="3" borderId="0" xfId="0" applyFont="1" applyFill="1" applyBorder="1"/>
    <xf numFmtId="0" fontId="0" fillId="3" borderId="7" xfId="0" applyFont="1" applyFill="1" applyBorder="1"/>
    <xf numFmtId="2" fontId="1" fillId="3" borderId="6" xfId="0" applyNumberFormat="1" applyFont="1" applyFill="1" applyBorder="1"/>
    <xf numFmtId="0" fontId="0" fillId="3" borderId="6" xfId="0" applyFont="1" applyFill="1" applyBorder="1" applyAlignment="1"/>
    <xf numFmtId="1" fontId="10" fillId="8" borderId="0" xfId="0" applyNumberFormat="1" applyFont="1" applyFill="1" applyBorder="1"/>
    <xf numFmtId="0" fontId="0" fillId="5" borderId="16" xfId="0" applyFont="1" applyFill="1" applyBorder="1"/>
    <xf numFmtId="0" fontId="0" fillId="4" borderId="8" xfId="0" applyFont="1" applyFill="1" applyBorder="1"/>
    <xf numFmtId="0" fontId="1" fillId="0" borderId="12" xfId="0" applyFont="1" applyBorder="1"/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17" xfId="0" applyFont="1" applyBorder="1"/>
    <xf numFmtId="1" fontId="10" fillId="8" borderId="18" xfId="0" applyNumberFormat="1" applyFont="1" applyFill="1" applyBorder="1"/>
    <xf numFmtId="0" fontId="0" fillId="0" borderId="19" xfId="0" applyFont="1" applyBorder="1"/>
    <xf numFmtId="0" fontId="0" fillId="0" borderId="0" xfId="0" applyFont="1" applyAlignment="1"/>
    <xf numFmtId="0" fontId="1" fillId="0" borderId="0" xfId="0" applyFont="1" applyFill="1" applyBorder="1"/>
    <xf numFmtId="0" fontId="15" fillId="0" borderId="0" xfId="0" applyFont="1"/>
    <xf numFmtId="0" fontId="0" fillId="0" borderId="0" xfId="0" applyBorder="1" applyProtection="1"/>
    <xf numFmtId="0" fontId="1" fillId="0" borderId="10" xfId="0" applyFont="1" applyBorder="1" applyProtection="1"/>
    <xf numFmtId="0" fontId="0" fillId="0" borderId="11" xfId="0" applyFill="1" applyBorder="1" applyProtection="1"/>
    <xf numFmtId="0" fontId="0" fillId="0" borderId="12" xfId="0" applyBorder="1" applyProtection="1"/>
    <xf numFmtId="0" fontId="16" fillId="0" borderId="0" xfId="0" applyFont="1"/>
    <xf numFmtId="0" fontId="7" fillId="0" borderId="12" xfId="0" applyFont="1" applyFill="1" applyBorder="1" applyAlignment="1" applyProtection="1">
      <alignment horizontal="right"/>
    </xf>
    <xf numFmtId="0" fontId="16" fillId="0" borderId="0" xfId="0" applyFont="1" applyBorder="1"/>
    <xf numFmtId="0" fontId="4" fillId="0" borderId="0" xfId="0" applyFont="1" applyFill="1" applyBorder="1" applyAlignment="1"/>
    <xf numFmtId="0" fontId="7" fillId="0" borderId="0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0" fillId="0" borderId="6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7" xfId="0" applyFont="1" applyFill="1" applyBorder="1" applyAlignment="1">
      <alignment vertical="top"/>
    </xf>
    <xf numFmtId="0" fontId="7" fillId="0" borderId="10" xfId="0" applyFont="1" applyFill="1" applyBorder="1" applyAlignment="1" applyProtection="1">
      <alignment horizontal="right"/>
    </xf>
    <xf numFmtId="0" fontId="10" fillId="0" borderId="8" xfId="0" applyFont="1" applyFill="1" applyBorder="1" applyAlignment="1">
      <alignment vertical="top"/>
    </xf>
    <xf numFmtId="0" fontId="10" fillId="0" borderId="2" xfId="0" applyFont="1" applyFill="1" applyBorder="1" applyAlignment="1">
      <alignment vertical="top"/>
    </xf>
    <xf numFmtId="0" fontId="10" fillId="0" borderId="9" xfId="0" applyFont="1" applyFill="1" applyBorder="1" applyAlignment="1">
      <alignment vertical="top"/>
    </xf>
    <xf numFmtId="0" fontId="0" fillId="0" borderId="0" xfId="0" applyFill="1" applyBorder="1" applyProtection="1"/>
    <xf numFmtId="0" fontId="0" fillId="0" borderId="11" xfId="0" applyBorder="1" applyProtection="1"/>
    <xf numFmtId="0" fontId="1" fillId="0" borderId="10" xfId="0" applyFont="1" applyFill="1" applyBorder="1" applyProtection="1"/>
    <xf numFmtId="0" fontId="1" fillId="0" borderId="1" xfId="0" applyFont="1" applyFill="1" applyBorder="1" applyProtection="1"/>
    <xf numFmtId="0" fontId="0" fillId="0" borderId="0" xfId="0" applyProtection="1"/>
    <xf numFmtId="0" fontId="0" fillId="0" borderId="10" xfId="0" applyFill="1" applyBorder="1" applyProtection="1"/>
    <xf numFmtId="0" fontId="7" fillId="0" borderId="1" xfId="0" applyFont="1" applyFill="1" applyBorder="1" applyAlignment="1" applyProtection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15" borderId="0" xfId="0" applyFont="1" applyFill="1" applyBorder="1" applyAlignment="1">
      <alignment horizontal="center"/>
    </xf>
    <xf numFmtId="0" fontId="0" fillId="15" borderId="0" xfId="0" applyFill="1" applyBorder="1"/>
    <xf numFmtId="0" fontId="14" fillId="0" borderId="0" xfId="0" applyFont="1"/>
    <xf numFmtId="0" fontId="17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4" fontId="0" fillId="0" borderId="0" xfId="0" applyNumberFormat="1"/>
    <xf numFmtId="0" fontId="23" fillId="0" borderId="0" xfId="0" applyFo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7" borderId="20" xfId="0" applyFont="1" applyFill="1" applyBorder="1" applyAlignment="1">
      <alignment vertical="center"/>
    </xf>
    <xf numFmtId="1" fontId="10" fillId="10" borderId="22" xfId="0" applyNumberFormat="1" applyFont="1" applyFill="1" applyBorder="1" applyAlignment="1">
      <alignment vertical="center" wrapText="1"/>
    </xf>
    <xf numFmtId="0" fontId="0" fillId="0" borderId="23" xfId="0" applyBorder="1"/>
    <xf numFmtId="0" fontId="1" fillId="7" borderId="25" xfId="0" applyFont="1" applyFill="1" applyBorder="1" applyAlignment="1">
      <alignment vertical="center"/>
    </xf>
    <xf numFmtId="1" fontId="10" fillId="10" borderId="26" xfId="0" applyNumberFormat="1" applyFont="1" applyFill="1" applyBorder="1" applyAlignment="1">
      <alignment vertical="center" wrapText="1"/>
    </xf>
    <xf numFmtId="0" fontId="1" fillId="7" borderId="27" xfId="0" applyFont="1" applyFill="1" applyBorder="1" applyAlignment="1">
      <alignment horizontal="center" vertical="center"/>
    </xf>
    <xf numFmtId="1" fontId="10" fillId="0" borderId="27" xfId="0" applyNumberFormat="1" applyFont="1" applyFill="1" applyBorder="1" applyAlignment="1">
      <alignment vertical="center" wrapText="1"/>
    </xf>
    <xf numFmtId="0" fontId="1" fillId="7" borderId="20" xfId="0" applyFont="1" applyFill="1" applyBorder="1" applyAlignment="1">
      <alignment horizontal="center" vertical="center"/>
    </xf>
    <xf numFmtId="1" fontId="10" fillId="10" borderId="22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indent="5"/>
    </xf>
    <xf numFmtId="0" fontId="21" fillId="0" borderId="0" xfId="0" applyFont="1" applyBorder="1" applyAlignment="1">
      <alignment horizontal="left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1" fontId="14" fillId="10" borderId="24" xfId="0" applyNumberFormat="1" applyFont="1" applyFill="1" applyBorder="1" applyAlignment="1">
      <alignment horizontal="center" vertical="center" wrapText="1"/>
    </xf>
    <xf numFmtId="1" fontId="3" fillId="10" borderId="24" xfId="0" applyNumberFormat="1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8" xfId="0" applyBorder="1"/>
    <xf numFmtId="0" fontId="0" fillId="0" borderId="26" xfId="0" applyBorder="1"/>
    <xf numFmtId="0" fontId="1" fillId="7" borderId="25" xfId="0" applyFont="1" applyFill="1" applyBorder="1" applyAlignment="1">
      <alignment horizontal="center" vertical="center"/>
    </xf>
    <xf numFmtId="1" fontId="10" fillId="10" borderId="26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10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0" fontId="3" fillId="6" borderId="1" xfId="0" applyFont="1" applyFill="1" applyBorder="1"/>
    <xf numFmtId="9" fontId="0" fillId="0" borderId="0" xfId="1" applyFont="1"/>
    <xf numFmtId="0" fontId="3" fillId="9" borderId="1" xfId="0" applyFont="1" applyFill="1" applyBorder="1"/>
    <xf numFmtId="0" fontId="3" fillId="9" borderId="1" xfId="0" applyFont="1" applyFill="1" applyBorder="1" applyAlignment="1">
      <alignment horizontal="right"/>
    </xf>
    <xf numFmtId="0" fontId="3" fillId="10" borderId="1" xfId="0" applyFont="1" applyFill="1" applyBorder="1"/>
    <xf numFmtId="0" fontId="3" fillId="11" borderId="1" xfId="0" applyFont="1" applyFill="1" applyBorder="1"/>
    <xf numFmtId="0" fontId="3" fillId="12" borderId="1" xfId="0" applyFont="1" applyFill="1" applyBorder="1"/>
    <xf numFmtId="0" fontId="3" fillId="13" borderId="1" xfId="0" applyFont="1" applyFill="1" applyBorder="1"/>
    <xf numFmtId="0" fontId="25" fillId="0" borderId="0" xfId="2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6" borderId="1" xfId="0" applyFont="1" applyFill="1" applyBorder="1" applyAlignment="1">
      <alignment wrapText="1"/>
    </xf>
    <xf numFmtId="0" fontId="0" fillId="14" borderId="1" xfId="0" applyFill="1" applyBorder="1" applyProtection="1">
      <protection locked="0"/>
    </xf>
    <xf numFmtId="0" fontId="0" fillId="14" borderId="1" xfId="0" applyFill="1" applyBorder="1" applyAlignment="1" applyProtection="1">
      <alignment horizontal="right"/>
      <protection locked="0"/>
    </xf>
    <xf numFmtId="0" fontId="0" fillId="14" borderId="12" xfId="0" applyFill="1" applyBorder="1" applyProtection="1">
      <protection locked="0"/>
    </xf>
    <xf numFmtId="0" fontId="9" fillId="14" borderId="12" xfId="0" applyFont="1" applyFill="1" applyBorder="1" applyProtection="1">
      <protection locked="0"/>
    </xf>
    <xf numFmtId="0" fontId="0" fillId="14" borderId="1" xfId="0" applyFont="1" applyFill="1" applyBorder="1" applyProtection="1">
      <protection locked="0"/>
    </xf>
    <xf numFmtId="0" fontId="9" fillId="14" borderId="1" xfId="0" applyFont="1" applyFill="1" applyBorder="1" applyProtection="1">
      <protection locked="0"/>
    </xf>
    <xf numFmtId="0" fontId="0" fillId="0" borderId="12" xfId="0" applyFill="1" applyBorder="1" applyProtection="1"/>
    <xf numFmtId="0" fontId="0" fillId="0" borderId="7" xfId="0" applyFont="1" applyFill="1" applyBorder="1"/>
    <xf numFmtId="0" fontId="0" fillId="0" borderId="0" xfId="0"/>
    <xf numFmtId="0" fontId="0" fillId="0" borderId="0" xfId="0"/>
    <xf numFmtId="0" fontId="7" fillId="0" borderId="12" xfId="0" applyFont="1" applyBorder="1" applyAlignment="1" applyProtection="1">
      <alignment horizontal="right"/>
    </xf>
    <xf numFmtId="0" fontId="17" fillId="0" borderId="0" xfId="0" applyFont="1" applyAlignment="1">
      <alignment horizontal="center" vertical="center"/>
    </xf>
    <xf numFmtId="0" fontId="0" fillId="0" borderId="2" xfId="0" applyFill="1" applyBorder="1"/>
    <xf numFmtId="0" fontId="0" fillId="0" borderId="0" xfId="0" applyFill="1" applyBorder="1"/>
    <xf numFmtId="0" fontId="1" fillId="0" borderId="1" xfId="0" applyFont="1" applyFill="1" applyBorder="1" applyAlignment="1" applyProtection="1">
      <alignment vertical="top"/>
    </xf>
    <xf numFmtId="0" fontId="1" fillId="0" borderId="10" xfId="0" applyFont="1" applyFill="1" applyBorder="1" applyAlignment="1" applyProtection="1">
      <alignment vertical="top"/>
    </xf>
    <xf numFmtId="0" fontId="3" fillId="17" borderId="1" xfId="0" applyFont="1" applyFill="1" applyBorder="1"/>
    <xf numFmtId="0" fontId="0" fillId="0" borderId="0" xfId="0" applyFill="1" applyBorder="1"/>
    <xf numFmtId="0" fontId="0" fillId="0" borderId="3" xfId="0" applyBorder="1" applyAlignment="1">
      <alignment horizontal="center"/>
    </xf>
    <xf numFmtId="0" fontId="16" fillId="6" borderId="0" xfId="0" applyFont="1" applyFill="1" applyBorder="1"/>
    <xf numFmtId="0" fontId="16" fillId="6" borderId="0" xfId="0" applyFont="1" applyFill="1" applyBorder="1" applyAlignment="1"/>
    <xf numFmtId="0" fontId="0" fillId="15" borderId="0" xfId="0" applyFont="1" applyFill="1" applyBorder="1"/>
    <xf numFmtId="0" fontId="0" fillId="15" borderId="7" xfId="0" applyFont="1" applyFill="1" applyBorder="1"/>
    <xf numFmtId="0" fontId="3" fillId="6" borderId="1" xfId="0" applyFont="1" applyFill="1" applyBorder="1" applyAlignment="1">
      <alignment horizontal="right"/>
    </xf>
    <xf numFmtId="0" fontId="10" fillId="7" borderId="23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2" fillId="0" borderId="0" xfId="0" applyFont="1" applyAlignme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0" fillId="0" borderId="0" xfId="0" applyFont="1" applyAlignment="1">
      <alignment horizontal="left" vertical="center" indent="6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 indent="4"/>
    </xf>
    <xf numFmtId="0" fontId="21" fillId="14" borderId="13" xfId="0" applyFont="1" applyFill="1" applyBorder="1" applyAlignment="1" applyProtection="1">
      <alignment horizontal="left"/>
      <protection locked="0"/>
    </xf>
    <xf numFmtId="0" fontId="22" fillId="14" borderId="14" xfId="0" applyFont="1" applyFill="1" applyBorder="1" applyAlignment="1" applyProtection="1">
      <alignment horizontal="left"/>
      <protection locked="0"/>
    </xf>
    <xf numFmtId="0" fontId="22" fillId="14" borderId="15" xfId="0" applyFont="1" applyFill="1" applyBorder="1" applyAlignment="1" applyProtection="1">
      <alignment horizontal="left"/>
      <protection locked="0"/>
    </xf>
    <xf numFmtId="0" fontId="22" fillId="14" borderId="1" xfId="0" applyFont="1" applyFill="1" applyBorder="1" applyAlignment="1" applyProtection="1">
      <alignment horizontal="left"/>
      <protection locked="0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0" fillId="14" borderId="3" xfId="0" applyFill="1" applyBorder="1" applyAlignment="1" applyProtection="1">
      <alignment horizontal="left" wrapText="1"/>
      <protection locked="0"/>
    </xf>
    <xf numFmtId="0" fontId="0" fillId="14" borderId="4" xfId="0" applyFill="1" applyBorder="1" applyAlignment="1" applyProtection="1">
      <alignment horizontal="left" wrapText="1"/>
      <protection locked="0"/>
    </xf>
    <xf numFmtId="0" fontId="0" fillId="14" borderId="5" xfId="0" applyFill="1" applyBorder="1" applyAlignment="1" applyProtection="1">
      <alignment horizontal="left" wrapText="1"/>
      <protection locked="0"/>
    </xf>
    <xf numFmtId="0" fontId="0" fillId="14" borderId="6" xfId="0" applyFill="1" applyBorder="1" applyAlignment="1" applyProtection="1">
      <alignment horizontal="left" wrapText="1"/>
      <protection locked="0"/>
    </xf>
    <xf numFmtId="0" fontId="0" fillId="14" borderId="0" xfId="0" applyFill="1" applyBorder="1" applyAlignment="1" applyProtection="1">
      <alignment horizontal="left" wrapText="1"/>
      <protection locked="0"/>
    </xf>
    <xf numFmtId="0" fontId="0" fillId="14" borderId="7" xfId="0" applyFill="1" applyBorder="1" applyAlignment="1" applyProtection="1">
      <alignment horizontal="left" wrapText="1"/>
      <protection locked="0"/>
    </xf>
    <xf numFmtId="0" fontId="0" fillId="14" borderId="8" xfId="0" applyFill="1" applyBorder="1" applyAlignment="1" applyProtection="1">
      <alignment horizontal="left" wrapText="1"/>
      <protection locked="0"/>
    </xf>
    <xf numFmtId="0" fontId="0" fillId="14" borderId="2" xfId="0" applyFill="1" applyBorder="1" applyAlignment="1" applyProtection="1">
      <alignment horizontal="left" wrapText="1"/>
      <protection locked="0"/>
    </xf>
    <xf numFmtId="0" fontId="0" fillId="14" borderId="9" xfId="0" applyFill="1" applyBorder="1" applyAlignment="1" applyProtection="1">
      <alignment horizontal="left" wrapText="1"/>
      <protection locked="0"/>
    </xf>
    <xf numFmtId="0" fontId="28" fillId="17" borderId="1" xfId="0" applyFont="1" applyFill="1" applyBorder="1" applyAlignment="1">
      <alignment horizontal="center" vertical="center" textRotation="90" wrapText="1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0" fontId="5" fillId="11" borderId="0" xfId="0" applyFont="1" applyFill="1" applyBorder="1" applyAlignment="1">
      <alignment horizontal="center" vertical="center" textRotation="90"/>
    </xf>
    <xf numFmtId="0" fontId="8" fillId="0" borderId="6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26" fillId="0" borderId="6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wrapText="1"/>
    </xf>
    <xf numFmtId="0" fontId="0" fillId="0" borderId="6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0" borderId="7" xfId="0" applyFont="1" applyFill="1" applyBorder="1" applyAlignment="1">
      <alignment horizontal="left" wrapText="1"/>
    </xf>
    <xf numFmtId="0" fontId="0" fillId="0" borderId="8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/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6" fillId="0" borderId="13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0" fillId="14" borderId="1" xfId="0" applyFill="1" applyBorder="1" applyAlignment="1" applyProtection="1">
      <alignment horizontal="left" wrapText="1"/>
      <protection locked="0"/>
    </xf>
    <xf numFmtId="0" fontId="4" fillId="0" borderId="6" xfId="0" applyFont="1" applyFill="1" applyBorder="1" applyAlignment="1"/>
    <xf numFmtId="0" fontId="4" fillId="0" borderId="0" xfId="0" applyFont="1" applyFill="1" applyBorder="1" applyAlignment="1"/>
    <xf numFmtId="0" fontId="5" fillId="16" borderId="10" xfId="0" applyFont="1" applyFill="1" applyBorder="1" applyAlignment="1">
      <alignment horizontal="center" vertical="center" textRotation="90"/>
    </xf>
    <xf numFmtId="0" fontId="5" fillId="16" borderId="11" xfId="0" applyFont="1" applyFill="1" applyBorder="1" applyAlignment="1">
      <alignment horizontal="center" vertical="center" textRotation="90"/>
    </xf>
    <xf numFmtId="0" fontId="0" fillId="0" borderId="6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4" fillId="0" borderId="8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5" fillId="11" borderId="10" xfId="0" applyFont="1" applyFill="1" applyBorder="1" applyAlignment="1">
      <alignment horizontal="center" vertical="center" textRotation="90"/>
    </xf>
    <xf numFmtId="0" fontId="5" fillId="11" borderId="11" xfId="0" applyFont="1" applyFill="1" applyBorder="1" applyAlignment="1">
      <alignment horizontal="center" vertical="center" textRotation="90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textRotation="90" wrapText="1"/>
    </xf>
    <xf numFmtId="0" fontId="1" fillId="9" borderId="11" xfId="0" applyFont="1" applyFill="1" applyBorder="1" applyAlignment="1">
      <alignment horizontal="center" vertical="center" textRotation="90" wrapText="1"/>
    </xf>
    <xf numFmtId="0" fontId="1" fillId="9" borderId="12" xfId="0" applyFont="1" applyFill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6" xfId="0" applyFill="1" applyBorder="1"/>
    <xf numFmtId="0" fontId="0" fillId="0" borderId="0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2" xfId="0" applyFill="1" applyBorder="1"/>
    <xf numFmtId="0" fontId="0" fillId="0" borderId="9" xfId="0" applyFill="1" applyBorder="1"/>
    <xf numFmtId="0" fontId="6" fillId="0" borderId="13" xfId="0" applyFont="1" applyFill="1" applyBorder="1"/>
    <xf numFmtId="0" fontId="27" fillId="0" borderId="14" xfId="0" applyFont="1" applyFill="1" applyBorder="1"/>
    <xf numFmtId="0" fontId="1" fillId="10" borderId="10" xfId="0" applyFont="1" applyFill="1" applyBorder="1" applyAlignment="1">
      <alignment horizontal="center" textRotation="90" wrapText="1"/>
    </xf>
    <xf numFmtId="0" fontId="1" fillId="10" borderId="11" xfId="0" applyFont="1" applyFill="1" applyBorder="1" applyAlignment="1">
      <alignment horizontal="center" textRotation="90" wrapText="1"/>
    </xf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0" fontId="6" fillId="0" borderId="14" xfId="0" applyFont="1" applyFill="1" applyBorder="1"/>
    <xf numFmtId="0" fontId="0" fillId="0" borderId="8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5" fillId="6" borderId="10" xfId="0" applyFont="1" applyFill="1" applyBorder="1" applyAlignment="1">
      <alignment horizontal="center" vertical="center" textRotation="90"/>
    </xf>
    <xf numFmtId="0" fontId="5" fillId="6" borderId="11" xfId="0" applyFont="1" applyFill="1" applyBorder="1" applyAlignment="1">
      <alignment horizontal="center" vertical="center" textRotation="90"/>
    </xf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15" xfId="0" applyFont="1" applyFill="1" applyBorder="1"/>
    <xf numFmtId="0" fontId="4" fillId="0" borderId="8" xfId="0" applyFont="1" applyFill="1" applyBorder="1" applyAlignment="1"/>
    <xf numFmtId="0" fontId="4" fillId="0" borderId="2" xfId="0" applyFont="1" applyFill="1" applyBorder="1" applyAlignment="1"/>
    <xf numFmtId="0" fontId="4" fillId="0" borderId="9" xfId="0" applyFont="1" applyFill="1" applyBorder="1" applyAlignment="1"/>
    <xf numFmtId="0" fontId="4" fillId="0" borderId="8" xfId="0" applyFont="1" applyFill="1" applyBorder="1"/>
    <xf numFmtId="0" fontId="4" fillId="0" borderId="2" xfId="0" applyFont="1" applyFill="1" applyBorder="1"/>
    <xf numFmtId="0" fontId="4" fillId="0" borderId="9" xfId="0" applyFont="1" applyFill="1" applyBorder="1"/>
    <xf numFmtId="0" fontId="0" fillId="14" borderId="3" xfId="0" applyFill="1" applyBorder="1" applyAlignment="1" applyProtection="1">
      <alignment horizontal="center" wrapText="1"/>
      <protection locked="0"/>
    </xf>
    <xf numFmtId="0" fontId="0" fillId="14" borderId="4" xfId="0" applyFill="1" applyBorder="1" applyAlignment="1" applyProtection="1">
      <alignment horizontal="center" wrapText="1"/>
      <protection locked="0"/>
    </xf>
    <xf numFmtId="0" fontId="0" fillId="14" borderId="5" xfId="0" applyFill="1" applyBorder="1" applyAlignment="1" applyProtection="1">
      <alignment horizontal="center" wrapText="1"/>
      <protection locked="0"/>
    </xf>
    <xf numFmtId="0" fontId="0" fillId="14" borderId="6" xfId="0" applyFill="1" applyBorder="1" applyAlignment="1" applyProtection="1">
      <alignment horizontal="center" wrapText="1"/>
      <protection locked="0"/>
    </xf>
    <xf numFmtId="0" fontId="0" fillId="14" borderId="0" xfId="0" applyFill="1" applyBorder="1" applyAlignment="1" applyProtection="1">
      <alignment horizontal="center" wrapText="1"/>
      <protection locked="0"/>
    </xf>
    <xf numFmtId="0" fontId="0" fillId="14" borderId="7" xfId="0" applyFill="1" applyBorder="1" applyAlignment="1" applyProtection="1">
      <alignment horizontal="center" wrapText="1"/>
      <protection locked="0"/>
    </xf>
    <xf numFmtId="0" fontId="0" fillId="14" borderId="8" xfId="0" applyFill="1" applyBorder="1" applyAlignment="1" applyProtection="1">
      <alignment horizontal="center" wrapText="1"/>
      <protection locked="0"/>
    </xf>
    <xf numFmtId="0" fontId="0" fillId="14" borderId="2" xfId="0" applyFill="1" applyBorder="1" applyAlignment="1" applyProtection="1">
      <alignment horizontal="center" wrapText="1"/>
      <protection locked="0"/>
    </xf>
    <xf numFmtId="0" fontId="0" fillId="14" borderId="9" xfId="0" applyFill="1" applyBorder="1" applyAlignment="1" applyProtection="1">
      <alignment horizontal="center" wrapText="1"/>
      <protection locked="0"/>
    </xf>
    <xf numFmtId="0" fontId="14" fillId="10" borderId="10" xfId="0" applyFont="1" applyFill="1" applyBorder="1" applyAlignment="1">
      <alignment horizontal="center" vertical="center" textRotation="90"/>
    </xf>
    <xf numFmtId="0" fontId="14" fillId="10" borderId="11" xfId="0" applyFont="1" applyFill="1" applyBorder="1" applyAlignment="1">
      <alignment horizontal="center" vertical="center" textRotation="90"/>
    </xf>
    <xf numFmtId="0" fontId="4" fillId="0" borderId="5" xfId="0" applyFont="1" applyFill="1" applyBorder="1" applyAlignment="1">
      <alignment horizontal="left" wrapText="1"/>
    </xf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0" fillId="0" borderId="3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0" fillId="14" borderId="1" xfId="0" applyFill="1" applyBorder="1" applyAlignment="1">
      <alignment horizontal="center"/>
    </xf>
    <xf numFmtId="0" fontId="5" fillId="13" borderId="10" xfId="0" applyFont="1" applyFill="1" applyBorder="1" applyAlignment="1">
      <alignment horizontal="center" vertical="center" textRotation="90"/>
    </xf>
    <xf numFmtId="0" fontId="5" fillId="13" borderId="11" xfId="0" applyFont="1" applyFill="1" applyBorder="1" applyAlignment="1">
      <alignment horizontal="center" vertical="center" textRotation="90"/>
    </xf>
    <xf numFmtId="0" fontId="5" fillId="13" borderId="12" xfId="0" applyFont="1" applyFill="1" applyBorder="1" applyAlignment="1">
      <alignment horizontal="center" vertical="center" textRotation="90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0" fillId="0" borderId="10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0" fontId="1" fillId="9" borderId="5" xfId="0" applyFont="1" applyFill="1" applyBorder="1" applyAlignment="1">
      <alignment horizontal="center" vertical="center" textRotation="90"/>
    </xf>
    <xf numFmtId="0" fontId="1" fillId="9" borderId="7" xfId="0" applyFont="1" applyFill="1" applyBorder="1" applyAlignment="1">
      <alignment horizontal="center" vertical="center" textRotation="90"/>
    </xf>
    <xf numFmtId="0" fontId="8" fillId="0" borderId="3" xfId="0" applyFont="1" applyFill="1" applyBorder="1" applyAlignment="1"/>
    <xf numFmtId="0" fontId="8" fillId="0" borderId="4" xfId="0" applyFont="1" applyFill="1" applyBorder="1" applyAlignment="1"/>
    <xf numFmtId="0" fontId="8" fillId="0" borderId="5" xfId="0" applyFont="1" applyFill="1" applyBorder="1" applyAlignment="1"/>
    <xf numFmtId="0" fontId="5" fillId="6" borderId="0" xfId="0" applyFont="1" applyFill="1" applyBorder="1" applyAlignment="1">
      <alignment horizontal="center" vertical="center" textRotation="90"/>
    </xf>
    <xf numFmtId="0" fontId="26" fillId="0" borderId="8" xfId="0" applyFont="1" applyBorder="1" applyAlignment="1">
      <alignment horizontal="left" wrapText="1"/>
    </xf>
    <xf numFmtId="0" fontId="26" fillId="0" borderId="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4" fillId="0" borderId="6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26" fillId="0" borderId="6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14" fillId="7" borderId="23" xfId="0" applyFont="1" applyFill="1" applyBorder="1" applyAlignment="1">
      <alignment horizontal="center" vertical="center"/>
    </xf>
    <xf numFmtId="1" fontId="14" fillId="10" borderId="24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165" fontId="0" fillId="14" borderId="13" xfId="0" applyNumberFormat="1" applyFill="1" applyBorder="1" applyAlignment="1" applyProtection="1">
      <alignment horizontal="left"/>
      <protection locked="0"/>
    </xf>
    <xf numFmtId="165" fontId="0" fillId="14" borderId="15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2" fillId="2" borderId="1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wrapText="1"/>
    </xf>
    <xf numFmtId="0" fontId="14" fillId="0" borderId="14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29" fillId="0" borderId="0" xfId="0" applyFont="1" applyBorder="1"/>
    <xf numFmtId="0" fontId="29" fillId="0" borderId="0" xfId="0" applyFont="1" applyBorder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0000FF"/>
      <color rgb="FFFFFF66"/>
      <color rgb="FFFFCC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(Calculations!$N$79,Calculations!$P$79,Calculations!$R$79)</c:f>
              <c:numCache>
                <c:formatCode>0</c:formatCode>
                <c:ptCount val="3"/>
                <c:pt idx="0">
                  <c:v>68.95</c:v>
                </c:pt>
                <c:pt idx="1">
                  <c:v>27.390000000000004</c:v>
                </c:pt>
                <c:pt idx="2">
                  <c:v>3.66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2C-453D-8C37-A97B07A5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19050</xdr:rowOff>
    </xdr:from>
    <xdr:to>
      <xdr:col>6</xdr:col>
      <xdr:colOff>590550</xdr:colOff>
      <xdr:row>8</xdr:row>
      <xdr:rowOff>98181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0025"/>
          <a:ext cx="4381500" cy="13459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17</xdr:col>
      <xdr:colOff>114300</xdr:colOff>
      <xdr:row>5</xdr:row>
      <xdr:rowOff>53384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180975"/>
          <a:ext cx="2857500" cy="948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582706</xdr:colOff>
      <xdr:row>1</xdr:row>
      <xdr:rowOff>22411</xdr:rowOff>
    </xdr:from>
    <xdr:to>
      <xdr:col>16</xdr:col>
      <xdr:colOff>42116</xdr:colOff>
      <xdr:row>5</xdr:row>
      <xdr:rowOff>159043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7956" y="203386"/>
          <a:ext cx="2797922" cy="860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497416</xdr:colOff>
      <xdr:row>27</xdr:row>
      <xdr:rowOff>158751</xdr:rowOff>
    </xdr:from>
    <xdr:to>
      <xdr:col>11</xdr:col>
      <xdr:colOff>1018952</xdr:colOff>
      <xdr:row>49</xdr:row>
      <xdr:rowOff>21166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296824</xdr:colOff>
      <xdr:row>0</xdr:row>
      <xdr:rowOff>74083</xdr:rowOff>
    </xdr:from>
    <xdr:to>
      <xdr:col>11</xdr:col>
      <xdr:colOff>1104804</xdr:colOff>
      <xdr:row>4</xdr:row>
      <xdr:rowOff>179170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574" y="74083"/>
          <a:ext cx="2725905" cy="8289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172341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399140</xdr:colOff>
      <xdr:row>4</xdr:row>
      <xdr:rowOff>51389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162816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399140</xdr:colOff>
      <xdr:row>4</xdr:row>
      <xdr:rowOff>41864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I35"/>
  <sheetViews>
    <sheetView showGridLines="0" tabSelected="1" workbookViewId="0">
      <selection activeCell="D14" sqref="D14:H14"/>
    </sheetView>
  </sheetViews>
  <sheetFormatPr defaultRowHeight="14.25"/>
  <cols>
    <col min="1" max="1" width="3.25" customWidth="1"/>
    <col min="3" max="3" width="18.75" customWidth="1"/>
    <col min="4" max="4" width="13" customWidth="1"/>
  </cols>
  <sheetData>
    <row r="11" spans="3:9" ht="30">
      <c r="C11" s="135" t="str">
        <f ca="1">YEAR(NOW()) &amp; " Project scoring sheet "</f>
        <v xml:space="preserve">2016 Project scoring sheet </v>
      </c>
      <c r="D11" s="135"/>
      <c r="E11" s="135"/>
    </row>
    <row r="12" spans="3:9" ht="22.5">
      <c r="C12" s="136" t="s">
        <v>212</v>
      </c>
    </row>
    <row r="14" spans="3:9" ht="21">
      <c r="C14" s="137" t="s">
        <v>68</v>
      </c>
      <c r="D14" s="226"/>
      <c r="E14" s="227"/>
      <c r="F14" s="227"/>
      <c r="G14" s="227"/>
      <c r="H14" s="228"/>
    </row>
    <row r="15" spans="3:9" ht="6" customHeight="1">
      <c r="C15" s="137"/>
      <c r="D15" s="138"/>
      <c r="E15" s="138"/>
      <c r="F15" s="138"/>
      <c r="G15" s="138"/>
      <c r="H15" s="138"/>
      <c r="I15" s="139"/>
    </row>
    <row r="16" spans="3:9" ht="21">
      <c r="C16" s="140" t="s">
        <v>69</v>
      </c>
      <c r="D16" s="229"/>
      <c r="E16" s="229"/>
      <c r="F16" s="229"/>
      <c r="G16" s="229"/>
      <c r="H16" s="229"/>
    </row>
    <row r="17" spans="3:8" ht="6" customHeight="1">
      <c r="C17" s="140"/>
      <c r="D17" s="138"/>
      <c r="E17" s="138"/>
      <c r="F17" s="138"/>
      <c r="G17" s="138"/>
      <c r="H17" s="138"/>
    </row>
    <row r="18" spans="3:8" ht="21">
      <c r="C18" s="137" t="s">
        <v>70</v>
      </c>
      <c r="D18" s="229"/>
      <c r="E18" s="229"/>
      <c r="F18" s="229"/>
      <c r="G18" s="229"/>
      <c r="H18" s="229"/>
    </row>
    <row r="19" spans="3:8" ht="6" customHeight="1">
      <c r="C19" s="137"/>
      <c r="D19" s="138"/>
      <c r="E19" s="138"/>
      <c r="F19" s="138"/>
      <c r="G19" s="138"/>
      <c r="H19" s="138"/>
    </row>
    <row r="20" spans="3:8" ht="21">
      <c r="C20" s="137" t="s">
        <v>71</v>
      </c>
      <c r="D20" s="229"/>
      <c r="E20" s="229"/>
      <c r="F20" s="229"/>
      <c r="G20" s="229"/>
      <c r="H20" s="229"/>
    </row>
    <row r="25" spans="3:8" ht="15">
      <c r="C25" s="141"/>
    </row>
    <row r="27" spans="3:8">
      <c r="C27" t="s">
        <v>72</v>
      </c>
    </row>
    <row r="28" spans="3:8" ht="15">
      <c r="C28" s="141"/>
      <c r="D28" s="142"/>
    </row>
    <row r="29" spans="3:8">
      <c r="C29" t="s">
        <v>72</v>
      </c>
    </row>
    <row r="35" spans="3:4">
      <c r="C35" t="s">
        <v>72</v>
      </c>
      <c r="D35" s="143" t="s">
        <v>72</v>
      </c>
    </row>
  </sheetData>
  <sheetProtection password="CA57" sheet="1" objects="1" scenarios="1"/>
  <mergeCells count="4">
    <mergeCell ref="D14:H14"/>
    <mergeCell ref="D16:H16"/>
    <mergeCell ref="D18:H18"/>
    <mergeCell ref="D20:H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35"/>
  <sheetViews>
    <sheetView showGridLines="0" topLeftCell="A3" zoomScale="115" zoomScaleNormal="115" workbookViewId="0">
      <selection activeCell="A57" sqref="A57"/>
    </sheetView>
  </sheetViews>
  <sheetFormatPr defaultColWidth="9" defaultRowHeight="14.25"/>
  <cols>
    <col min="1" max="1" width="2.875" style="202" customWidth="1"/>
    <col min="2" max="16384" width="9" style="202"/>
  </cols>
  <sheetData>
    <row r="3" spans="2:2" ht="31.5">
      <c r="B3" s="219" t="s">
        <v>233</v>
      </c>
    </row>
    <row r="5" spans="2:2" ht="16.5">
      <c r="B5" s="220" t="s">
        <v>234</v>
      </c>
    </row>
    <row r="6" spans="2:2" ht="16.5">
      <c r="B6" s="220"/>
    </row>
    <row r="7" spans="2:2" ht="16.5">
      <c r="B7" s="220" t="s">
        <v>235</v>
      </c>
    </row>
    <row r="8" spans="2:2" ht="6" customHeight="1">
      <c r="B8" s="221"/>
    </row>
    <row r="9" spans="2:2" ht="15">
      <c r="B9" s="221" t="s">
        <v>236</v>
      </c>
    </row>
    <row r="10" spans="2:2" ht="16.5">
      <c r="B10" s="222" t="s">
        <v>237</v>
      </c>
    </row>
    <row r="11" spans="2:2">
      <c r="B11" s="223" t="s">
        <v>238</v>
      </c>
    </row>
    <row r="12" spans="2:2">
      <c r="B12" s="223" t="s">
        <v>239</v>
      </c>
    </row>
    <row r="13" spans="2:2">
      <c r="B13" s="223" t="s">
        <v>240</v>
      </c>
    </row>
    <row r="14" spans="2:2">
      <c r="B14" s="223" t="s">
        <v>241</v>
      </c>
    </row>
    <row r="15" spans="2:2" ht="16.5">
      <c r="B15" s="220"/>
    </row>
    <row r="16" spans="2:2">
      <c r="B16" s="224" t="s">
        <v>242</v>
      </c>
    </row>
    <row r="17" spans="2:2" ht="16.5">
      <c r="B17" s="220"/>
    </row>
    <row r="18" spans="2:2" ht="15">
      <c r="B18" s="221" t="s">
        <v>243</v>
      </c>
    </row>
    <row r="19" spans="2:2" ht="16.5">
      <c r="B19" s="220" t="s">
        <v>244</v>
      </c>
    </row>
    <row r="20" spans="2:2" ht="16.5">
      <c r="B20" s="220"/>
    </row>
    <row r="21" spans="2:2">
      <c r="B21" s="220" t="s">
        <v>245</v>
      </c>
    </row>
    <row r="22" spans="2:2">
      <c r="B22" s="220" t="s">
        <v>246</v>
      </c>
    </row>
    <row r="23" spans="2:2" ht="15">
      <c r="B23" s="225" t="s">
        <v>247</v>
      </c>
    </row>
    <row r="24" spans="2:2" ht="15">
      <c r="B24" s="225" t="s">
        <v>248</v>
      </c>
    </row>
    <row r="25" spans="2:2" ht="15">
      <c r="B25" s="225" t="s">
        <v>249</v>
      </c>
    </row>
    <row r="26" spans="2:2" ht="15">
      <c r="B26" s="225" t="s">
        <v>250</v>
      </c>
    </row>
    <row r="27" spans="2:2">
      <c r="B27" s="220" t="s">
        <v>251</v>
      </c>
    </row>
    <row r="28" spans="2:2" ht="15">
      <c r="B28" s="225" t="s">
        <v>252</v>
      </c>
    </row>
    <row r="29" spans="2:2" ht="15">
      <c r="B29" s="225" t="s">
        <v>253</v>
      </c>
    </row>
    <row r="30" spans="2:2" ht="15">
      <c r="B30" s="225" t="s">
        <v>254</v>
      </c>
    </row>
    <row r="31" spans="2:2">
      <c r="B31" s="220"/>
    </row>
    <row r="32" spans="2:2" ht="15">
      <c r="B32" s="221" t="s">
        <v>255</v>
      </c>
    </row>
    <row r="33" spans="2:2">
      <c r="B33" s="220" t="s">
        <v>256</v>
      </c>
    </row>
    <row r="34" spans="2:2">
      <c r="B34" s="220"/>
    </row>
    <row r="35" spans="2:2">
      <c r="B35" s="220" t="s">
        <v>257</v>
      </c>
    </row>
  </sheetData>
  <sheetProtection password="CA57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274"/>
  <sheetViews>
    <sheetView showGridLines="0" zoomScale="90" zoomScaleNormal="90" workbookViewId="0">
      <selection activeCell="K8" sqref="K8"/>
    </sheetView>
  </sheetViews>
  <sheetFormatPr defaultRowHeight="14.25"/>
  <cols>
    <col min="1" max="1" width="4.625" customWidth="1"/>
    <col min="2" max="3" width="11.25" customWidth="1"/>
    <col min="8" max="8" width="9" customWidth="1"/>
    <col min="10" max="10" width="12.625" customWidth="1"/>
    <col min="11" max="11" width="9.625" style="5" customWidth="1"/>
    <col min="12" max="12" width="2.125" customWidth="1"/>
    <col min="13" max="13" width="16.875" customWidth="1"/>
  </cols>
  <sheetData>
    <row r="3" spans="1:27" ht="30">
      <c r="B3" s="110" t="s">
        <v>93</v>
      </c>
      <c r="D3" s="7"/>
      <c r="E3" s="7"/>
      <c r="F3" s="7"/>
      <c r="G3" s="7"/>
      <c r="H3" s="7"/>
      <c r="I3" s="7"/>
      <c r="J3" s="7"/>
      <c r="K3" s="111"/>
    </row>
    <row r="4" spans="1:27" ht="16.5">
      <c r="D4" s="7"/>
      <c r="E4" s="7"/>
      <c r="F4" s="7"/>
      <c r="G4" s="7"/>
      <c r="H4" s="7"/>
      <c r="I4" s="7"/>
      <c r="J4" s="7"/>
      <c r="K4" s="111"/>
    </row>
    <row r="5" spans="1:27" ht="16.5">
      <c r="D5" s="7"/>
      <c r="E5" s="7"/>
      <c r="F5" s="7"/>
      <c r="G5" s="7"/>
      <c r="H5" s="7"/>
      <c r="I5" s="7"/>
      <c r="J5" s="7"/>
      <c r="K5" s="111"/>
    </row>
    <row r="6" spans="1:27" ht="16.5">
      <c r="D6" s="7"/>
      <c r="E6" s="7"/>
      <c r="F6" s="7"/>
      <c r="G6" s="7"/>
      <c r="H6" s="7"/>
      <c r="I6" s="7"/>
      <c r="J6" s="7"/>
      <c r="K6" s="111"/>
      <c r="AA6" s="1" t="s">
        <v>61</v>
      </c>
    </row>
    <row r="7" spans="1:27" s="202" customFormat="1" ht="15" customHeight="1">
      <c r="A7" s="406" t="s">
        <v>0</v>
      </c>
      <c r="B7" s="230" t="s">
        <v>216</v>
      </c>
      <c r="C7" s="397" t="s">
        <v>217</v>
      </c>
      <c r="D7" s="398" t="s">
        <v>218</v>
      </c>
      <c r="E7" s="399"/>
      <c r="F7" s="399"/>
      <c r="G7" s="399"/>
      <c r="H7" s="399"/>
      <c r="I7" s="399"/>
      <c r="J7" s="400"/>
      <c r="K7" s="120" t="s">
        <v>66</v>
      </c>
      <c r="M7" s="202" t="s">
        <v>62</v>
      </c>
      <c r="AA7" s="202" t="s">
        <v>63</v>
      </c>
    </row>
    <row r="8" spans="1:27" s="202" customFormat="1">
      <c r="A8" s="406"/>
      <c r="B8" s="231"/>
      <c r="C8" s="234"/>
      <c r="D8" s="385"/>
      <c r="E8" s="386"/>
      <c r="F8" s="386"/>
      <c r="G8" s="386"/>
      <c r="H8" s="386"/>
      <c r="I8" s="386"/>
      <c r="J8" s="387"/>
      <c r="K8" s="194"/>
      <c r="M8" s="242"/>
      <c r="N8" s="243"/>
      <c r="O8" s="243"/>
      <c r="P8" s="243"/>
      <c r="Q8" s="244"/>
      <c r="AA8" s="202" t="s">
        <v>64</v>
      </c>
    </row>
    <row r="9" spans="1:27" s="202" customFormat="1">
      <c r="A9" s="406"/>
      <c r="B9" s="231"/>
      <c r="C9" s="234"/>
      <c r="D9" s="388"/>
      <c r="E9" s="389"/>
      <c r="F9" s="389"/>
      <c r="G9" s="389"/>
      <c r="H9" s="389"/>
      <c r="I9" s="389"/>
      <c r="J9" s="390"/>
      <c r="K9" s="113"/>
      <c r="M9" s="245"/>
      <c r="N9" s="246"/>
      <c r="O9" s="246"/>
      <c r="P9" s="246"/>
      <c r="Q9" s="247"/>
    </row>
    <row r="10" spans="1:27" s="202" customFormat="1" ht="16.5" customHeight="1">
      <c r="A10" s="406"/>
      <c r="B10" s="231"/>
      <c r="C10" s="234"/>
      <c r="D10" s="391"/>
      <c r="E10" s="392"/>
      <c r="F10" s="392"/>
      <c r="G10" s="392"/>
      <c r="H10" s="392"/>
      <c r="I10" s="392"/>
      <c r="J10" s="393"/>
      <c r="K10" s="113"/>
      <c r="M10" s="245"/>
      <c r="N10" s="246"/>
      <c r="O10" s="246"/>
      <c r="P10" s="246"/>
      <c r="Q10" s="247"/>
      <c r="AA10" s="202">
        <v>0</v>
      </c>
    </row>
    <row r="11" spans="1:27" s="202" customFormat="1" ht="14.25" customHeight="1">
      <c r="A11" s="406"/>
      <c r="B11" s="232"/>
      <c r="C11" s="235"/>
      <c r="D11" s="394"/>
      <c r="E11" s="395"/>
      <c r="F11" s="395"/>
      <c r="G11" s="395"/>
      <c r="H11" s="395"/>
      <c r="I11" s="395"/>
      <c r="J11" s="396"/>
      <c r="K11" s="114"/>
      <c r="M11" s="248"/>
      <c r="N11" s="249"/>
      <c r="O11" s="249"/>
      <c r="P11" s="249"/>
      <c r="Q11" s="250"/>
      <c r="AA11" s="202">
        <v>1</v>
      </c>
    </row>
    <row r="12" spans="1:27" s="202" customFormat="1">
      <c r="A12" s="406"/>
      <c r="C12" s="115"/>
      <c r="D12" s="7"/>
      <c r="E12" s="7"/>
      <c r="F12" s="7"/>
      <c r="G12" s="7"/>
      <c r="H12" s="7"/>
      <c r="I12" s="7"/>
      <c r="J12" s="7"/>
      <c r="K12" s="111"/>
      <c r="AA12" s="202">
        <v>2</v>
      </c>
    </row>
    <row r="13" spans="1:27" ht="15" customHeight="1">
      <c r="A13" s="406"/>
      <c r="B13" s="230" t="s">
        <v>100</v>
      </c>
      <c r="C13" s="397" t="s">
        <v>99</v>
      </c>
      <c r="D13" s="398" t="s">
        <v>18</v>
      </c>
      <c r="E13" s="399"/>
      <c r="F13" s="399"/>
      <c r="G13" s="399"/>
      <c r="H13" s="399"/>
      <c r="I13" s="399"/>
      <c r="J13" s="400"/>
      <c r="K13" s="112" t="s">
        <v>17</v>
      </c>
      <c r="M13" t="s">
        <v>62</v>
      </c>
      <c r="AA13" t="s">
        <v>63</v>
      </c>
    </row>
    <row r="14" spans="1:27">
      <c r="A14" s="406"/>
      <c r="B14" s="231"/>
      <c r="C14" s="234"/>
      <c r="D14" s="385" t="s">
        <v>214</v>
      </c>
      <c r="E14" s="386"/>
      <c r="F14" s="386"/>
      <c r="G14" s="386"/>
      <c r="H14" s="386"/>
      <c r="I14" s="386"/>
      <c r="J14" s="387"/>
      <c r="K14" s="193"/>
      <c r="M14" s="242"/>
      <c r="N14" s="243"/>
      <c r="O14" s="243"/>
      <c r="P14" s="243"/>
      <c r="Q14" s="244"/>
      <c r="AA14" t="s">
        <v>64</v>
      </c>
    </row>
    <row r="15" spans="1:27" s="202" customFormat="1">
      <c r="A15" s="406"/>
      <c r="B15" s="231"/>
      <c r="C15" s="234"/>
      <c r="D15" s="388"/>
      <c r="E15" s="389"/>
      <c r="F15" s="389"/>
      <c r="G15" s="389"/>
      <c r="H15" s="389"/>
      <c r="I15" s="389"/>
      <c r="J15" s="390"/>
      <c r="K15" s="113"/>
      <c r="M15" s="245"/>
      <c r="N15" s="246"/>
      <c r="O15" s="246"/>
      <c r="P15" s="246"/>
      <c r="Q15" s="247"/>
    </row>
    <row r="16" spans="1:27" ht="16.5" customHeight="1">
      <c r="A16" s="406"/>
      <c r="B16" s="231"/>
      <c r="C16" s="234"/>
      <c r="D16" s="391" t="s">
        <v>50</v>
      </c>
      <c r="E16" s="392"/>
      <c r="F16" s="392"/>
      <c r="G16" s="392"/>
      <c r="H16" s="392"/>
      <c r="I16" s="392"/>
      <c r="J16" s="393"/>
      <c r="K16" s="113"/>
      <c r="M16" s="245"/>
      <c r="N16" s="246"/>
      <c r="O16" s="246"/>
      <c r="P16" s="246"/>
      <c r="Q16" s="247"/>
      <c r="AA16">
        <v>0</v>
      </c>
    </row>
    <row r="17" spans="1:27" ht="14.25" customHeight="1">
      <c r="A17" s="406"/>
      <c r="B17" s="232"/>
      <c r="C17" s="235"/>
      <c r="D17" s="394"/>
      <c r="E17" s="395"/>
      <c r="F17" s="395"/>
      <c r="G17" s="395"/>
      <c r="H17" s="395"/>
      <c r="I17" s="395"/>
      <c r="J17" s="396"/>
      <c r="K17" s="114"/>
      <c r="M17" s="248"/>
      <c r="N17" s="249"/>
      <c r="O17" s="249"/>
      <c r="P17" s="249"/>
      <c r="Q17" s="250"/>
      <c r="AA17">
        <v>1</v>
      </c>
    </row>
    <row r="18" spans="1:27">
      <c r="A18" s="406"/>
      <c r="C18" s="115"/>
      <c r="D18" s="7"/>
      <c r="E18" s="7"/>
      <c r="F18" s="7"/>
      <c r="G18" s="7"/>
      <c r="H18" s="7"/>
      <c r="I18" s="7"/>
      <c r="J18" s="7"/>
      <c r="K18" s="111"/>
      <c r="AA18">
        <v>2</v>
      </c>
    </row>
    <row r="19" spans="1:27" ht="15" customHeight="1">
      <c r="A19" s="406"/>
      <c r="B19" s="230" t="s">
        <v>103</v>
      </c>
      <c r="C19" s="233" t="s">
        <v>104</v>
      </c>
      <c r="D19" s="383" t="s">
        <v>33</v>
      </c>
      <c r="E19" s="384"/>
      <c r="F19" s="384"/>
      <c r="G19" s="384"/>
      <c r="H19" s="384"/>
      <c r="I19" s="384"/>
      <c r="J19" s="384"/>
      <c r="K19" s="112" t="s">
        <v>17</v>
      </c>
      <c r="M19" t="s">
        <v>62</v>
      </c>
      <c r="AA19">
        <v>3</v>
      </c>
    </row>
    <row r="20" spans="1:27" ht="14.25" customHeight="1">
      <c r="A20" s="406"/>
      <c r="B20" s="231"/>
      <c r="C20" s="381"/>
      <c r="D20" s="385" t="s">
        <v>101</v>
      </c>
      <c r="E20" s="386"/>
      <c r="F20" s="386"/>
      <c r="G20" s="386"/>
      <c r="H20" s="386"/>
      <c r="I20" s="386"/>
      <c r="J20" s="387"/>
      <c r="K20" s="193"/>
      <c r="M20" s="242"/>
      <c r="N20" s="243"/>
      <c r="O20" s="243"/>
      <c r="P20" s="243"/>
      <c r="Q20" s="244"/>
      <c r="AA20">
        <v>4</v>
      </c>
    </row>
    <row r="21" spans="1:27">
      <c r="A21" s="406"/>
      <c r="B21" s="231"/>
      <c r="C21" s="381"/>
      <c r="D21" s="388"/>
      <c r="E21" s="389"/>
      <c r="F21" s="389"/>
      <c r="G21" s="389"/>
      <c r="H21" s="389"/>
      <c r="I21" s="389"/>
      <c r="J21" s="390"/>
      <c r="K21" s="113"/>
      <c r="M21" s="245"/>
      <c r="N21" s="246"/>
      <c r="O21" s="246"/>
      <c r="P21" s="246"/>
      <c r="Q21" s="247"/>
      <c r="AA21">
        <v>5</v>
      </c>
    </row>
    <row r="22" spans="1:27" ht="14.25" customHeight="1">
      <c r="A22" s="406"/>
      <c r="B22" s="231"/>
      <c r="C22" s="381"/>
      <c r="D22" s="391" t="s">
        <v>102</v>
      </c>
      <c r="E22" s="392"/>
      <c r="F22" s="392"/>
      <c r="G22" s="392"/>
      <c r="H22" s="392"/>
      <c r="I22" s="392"/>
      <c r="J22" s="393"/>
      <c r="K22" s="129"/>
      <c r="M22" s="245"/>
      <c r="N22" s="246"/>
      <c r="O22" s="246"/>
      <c r="P22" s="246"/>
      <c r="Q22" s="247"/>
    </row>
    <row r="23" spans="1:27">
      <c r="A23" s="406"/>
      <c r="B23" s="232"/>
      <c r="C23" s="382"/>
      <c r="D23" s="394"/>
      <c r="E23" s="395"/>
      <c r="F23" s="395"/>
      <c r="G23" s="395"/>
      <c r="H23" s="395"/>
      <c r="I23" s="395"/>
      <c r="J23" s="396"/>
      <c r="K23" s="203"/>
      <c r="M23" s="248"/>
      <c r="N23" s="249"/>
      <c r="O23" s="249"/>
      <c r="P23" s="249"/>
      <c r="Q23" s="250"/>
    </row>
    <row r="24" spans="1:27" ht="16.5">
      <c r="A24" s="5"/>
      <c r="B24" s="5"/>
      <c r="C24" s="117"/>
      <c r="D24" s="118"/>
      <c r="E24" s="118"/>
      <c r="F24" s="118"/>
      <c r="G24" s="118"/>
      <c r="H24" s="118"/>
      <c r="I24" s="118"/>
      <c r="J24" s="118"/>
      <c r="K24" s="119"/>
    </row>
    <row r="25" spans="1:27" ht="16.5" customHeight="1">
      <c r="A25" s="401" t="s">
        <v>65</v>
      </c>
      <c r="B25" s="230" t="s">
        <v>105</v>
      </c>
      <c r="C25" s="230" t="s">
        <v>106</v>
      </c>
      <c r="D25" s="252" t="s">
        <v>45</v>
      </c>
      <c r="E25" s="253"/>
      <c r="F25" s="253"/>
      <c r="G25" s="253"/>
      <c r="H25" s="253"/>
      <c r="I25" s="253"/>
      <c r="J25" s="254"/>
      <c r="K25" s="120" t="s">
        <v>66</v>
      </c>
      <c r="M25" t="s">
        <v>62</v>
      </c>
    </row>
    <row r="26" spans="1:27" ht="14.25" customHeight="1">
      <c r="A26" s="402"/>
      <c r="B26" s="231"/>
      <c r="C26" s="231"/>
      <c r="D26" s="121"/>
      <c r="E26" s="122"/>
      <c r="F26" s="122"/>
      <c r="G26" s="122"/>
      <c r="H26" s="122"/>
      <c r="I26" s="122"/>
      <c r="J26" s="123"/>
      <c r="K26" s="194"/>
      <c r="M26" s="356"/>
      <c r="N26" s="357"/>
      <c r="O26" s="357"/>
      <c r="P26" s="357"/>
      <c r="Q26" s="358"/>
    </row>
    <row r="27" spans="1:27" ht="14.25" customHeight="1">
      <c r="A27" s="402"/>
      <c r="B27" s="231"/>
      <c r="C27" s="231"/>
      <c r="D27" s="121"/>
      <c r="E27" s="122"/>
      <c r="F27" s="122"/>
      <c r="G27" s="122"/>
      <c r="H27" s="122"/>
      <c r="I27" s="122"/>
      <c r="J27" s="123"/>
      <c r="K27" s="124"/>
      <c r="M27" s="359"/>
      <c r="N27" s="360"/>
      <c r="O27" s="360"/>
      <c r="P27" s="360"/>
      <c r="Q27" s="361"/>
    </row>
    <row r="28" spans="1:27" ht="29.25" customHeight="1">
      <c r="A28" s="402"/>
      <c r="B28" s="232"/>
      <c r="C28" s="232"/>
      <c r="D28" s="125"/>
      <c r="E28" s="126"/>
      <c r="F28" s="126"/>
      <c r="G28" s="126"/>
      <c r="H28" s="126"/>
      <c r="I28" s="126"/>
      <c r="J28" s="127"/>
      <c r="K28" s="116"/>
      <c r="M28" s="362"/>
      <c r="N28" s="363"/>
      <c r="O28" s="363"/>
      <c r="P28" s="363"/>
      <c r="Q28" s="364"/>
    </row>
    <row r="29" spans="1:27" ht="14.25" customHeight="1">
      <c r="A29" s="5"/>
      <c r="C29" s="8"/>
      <c r="D29" s="7"/>
      <c r="E29" s="7"/>
      <c r="F29" s="7"/>
      <c r="G29" s="7"/>
      <c r="H29" s="7"/>
      <c r="I29" s="7"/>
      <c r="J29" s="7"/>
      <c r="K29" s="128"/>
    </row>
    <row r="30" spans="1:27" ht="15" customHeight="1">
      <c r="A30" s="365" t="s">
        <v>6</v>
      </c>
      <c r="B30" s="274" t="s">
        <v>112</v>
      </c>
      <c r="C30" s="275" t="s">
        <v>111</v>
      </c>
      <c r="D30" s="410" t="s">
        <v>107</v>
      </c>
      <c r="E30" s="411"/>
      <c r="F30" s="411"/>
      <c r="G30" s="411"/>
      <c r="H30" s="411"/>
      <c r="I30" s="411"/>
      <c r="J30" s="411"/>
      <c r="K30" s="130" t="s">
        <v>17</v>
      </c>
      <c r="M30" t="s">
        <v>62</v>
      </c>
    </row>
    <row r="31" spans="1:27" s="202" customFormat="1" ht="15" customHeight="1">
      <c r="A31" s="366"/>
      <c r="B31" s="274"/>
      <c r="C31" s="275"/>
      <c r="D31" s="412"/>
      <c r="E31" s="413"/>
      <c r="F31" s="413"/>
      <c r="G31" s="413"/>
      <c r="H31" s="413"/>
      <c r="I31" s="413"/>
      <c r="J31" s="413"/>
      <c r="K31" s="4"/>
      <c r="M31" s="377"/>
      <c r="N31" s="377"/>
      <c r="O31" s="377"/>
      <c r="P31" s="377"/>
      <c r="Q31" s="377"/>
    </row>
    <row r="32" spans="1:27" ht="16.5" customHeight="1">
      <c r="A32" s="366"/>
      <c r="B32" s="274"/>
      <c r="C32" s="275"/>
      <c r="D32" s="259" t="s">
        <v>108</v>
      </c>
      <c r="E32" s="260"/>
      <c r="F32" s="260"/>
      <c r="G32" s="260"/>
      <c r="H32" s="260"/>
      <c r="I32" s="260"/>
      <c r="J32" s="367"/>
      <c r="K32" s="193"/>
      <c r="M32" s="377"/>
      <c r="N32" s="377"/>
      <c r="O32" s="377"/>
      <c r="P32" s="377"/>
      <c r="Q32" s="377"/>
    </row>
    <row r="33" spans="1:17">
      <c r="A33" s="366"/>
      <c r="B33" s="274"/>
      <c r="C33" s="275"/>
      <c r="D33" s="261"/>
      <c r="E33" s="262"/>
      <c r="F33" s="262"/>
      <c r="G33" s="262"/>
      <c r="H33" s="262"/>
      <c r="I33" s="262"/>
      <c r="J33" s="267"/>
      <c r="K33" s="113"/>
      <c r="M33" s="377"/>
      <c r="N33" s="377"/>
      <c r="O33" s="377"/>
      <c r="P33" s="377"/>
      <c r="Q33" s="377"/>
    </row>
    <row r="34" spans="1:17" s="201" customFormat="1">
      <c r="A34" s="366"/>
      <c r="B34" s="274"/>
      <c r="C34" s="275"/>
      <c r="D34" s="261" t="s">
        <v>109</v>
      </c>
      <c r="E34" s="262"/>
      <c r="F34" s="262"/>
      <c r="G34" s="262"/>
      <c r="H34" s="262"/>
      <c r="I34" s="262"/>
      <c r="J34" s="267"/>
      <c r="K34" s="113"/>
      <c r="M34" s="377"/>
      <c r="N34" s="377"/>
      <c r="O34" s="377"/>
      <c r="P34" s="377"/>
      <c r="Q34" s="377"/>
    </row>
    <row r="35" spans="1:17">
      <c r="A35" s="366"/>
      <c r="B35" s="274"/>
      <c r="C35" s="275"/>
      <c r="D35" s="261"/>
      <c r="E35" s="262"/>
      <c r="F35" s="262"/>
      <c r="G35" s="262"/>
      <c r="H35" s="262"/>
      <c r="I35" s="262"/>
      <c r="J35" s="267"/>
      <c r="K35" s="113"/>
      <c r="M35" s="377"/>
      <c r="N35" s="377"/>
      <c r="O35" s="377"/>
      <c r="P35" s="377"/>
      <c r="Q35" s="377"/>
    </row>
    <row r="36" spans="1:17" ht="14.25" customHeight="1">
      <c r="A36" s="366"/>
      <c r="B36" s="274"/>
      <c r="C36" s="275"/>
      <c r="D36" s="303" t="s">
        <v>110</v>
      </c>
      <c r="E36" s="304"/>
      <c r="F36" s="304"/>
      <c r="G36" s="304"/>
      <c r="H36" s="304"/>
      <c r="I36" s="304"/>
      <c r="J36" s="305"/>
      <c r="K36" s="199"/>
      <c r="M36" s="377"/>
      <c r="N36" s="377"/>
      <c r="O36" s="377"/>
      <c r="P36" s="377"/>
      <c r="Q36" s="377"/>
    </row>
    <row r="37" spans="1:17" ht="14.25" customHeight="1">
      <c r="A37" s="366"/>
      <c r="C37" s="115"/>
      <c r="D37" s="7"/>
      <c r="E37" s="7"/>
      <c r="F37" s="7"/>
      <c r="G37" s="7"/>
      <c r="H37" s="7"/>
      <c r="I37" s="7"/>
      <c r="J37" s="7"/>
      <c r="K37" s="128"/>
    </row>
    <row r="38" spans="1:17" s="1" customFormat="1" ht="14.25" customHeight="1">
      <c r="A38" s="366"/>
      <c r="B38" s="230" t="s">
        <v>119</v>
      </c>
      <c r="C38" s="233" t="s">
        <v>118</v>
      </c>
      <c r="D38" s="414" t="s">
        <v>113</v>
      </c>
      <c r="E38" s="415"/>
      <c r="F38" s="415"/>
      <c r="G38" s="415"/>
      <c r="H38" s="415"/>
      <c r="I38" s="415"/>
      <c r="J38" s="416"/>
      <c r="K38" s="130" t="s">
        <v>17</v>
      </c>
      <c r="M38" t="s">
        <v>62</v>
      </c>
      <c r="N38"/>
      <c r="O38"/>
      <c r="P38"/>
      <c r="Q38"/>
    </row>
    <row r="39" spans="1:17" ht="14.25" customHeight="1">
      <c r="A39" s="366"/>
      <c r="B39" s="231"/>
      <c r="C39" s="234"/>
      <c r="D39" s="368" t="s">
        <v>114</v>
      </c>
      <c r="E39" s="369"/>
      <c r="F39" s="369"/>
      <c r="G39" s="369"/>
      <c r="H39" s="369"/>
      <c r="I39" s="369"/>
      <c r="J39" s="370"/>
      <c r="K39" s="193"/>
      <c r="M39" s="282"/>
      <c r="N39" s="282"/>
      <c r="O39" s="282"/>
      <c r="P39" s="282"/>
      <c r="Q39" s="282"/>
    </row>
    <row r="40" spans="1:17" ht="14.25" customHeight="1">
      <c r="A40" s="366"/>
      <c r="B40" s="231"/>
      <c r="C40" s="234"/>
      <c r="D40" s="261" t="s">
        <v>115</v>
      </c>
      <c r="E40" s="262"/>
      <c r="F40" s="262"/>
      <c r="G40" s="262"/>
      <c r="H40" s="262"/>
      <c r="I40" s="262"/>
      <c r="J40" s="267"/>
      <c r="K40" s="113"/>
      <c r="M40" s="282"/>
      <c r="N40" s="282"/>
      <c r="O40" s="282"/>
      <c r="P40" s="282"/>
      <c r="Q40" s="282"/>
    </row>
    <row r="41" spans="1:17" s="202" customFormat="1" ht="14.25" customHeight="1">
      <c r="A41" s="366"/>
      <c r="B41" s="231"/>
      <c r="C41" s="234"/>
      <c r="D41" s="261"/>
      <c r="E41" s="262"/>
      <c r="F41" s="262"/>
      <c r="G41" s="262"/>
      <c r="H41" s="262"/>
      <c r="I41" s="262"/>
      <c r="J41" s="267"/>
      <c r="K41" s="113"/>
      <c r="M41" s="282"/>
      <c r="N41" s="282"/>
      <c r="O41" s="282"/>
      <c r="P41" s="282"/>
      <c r="Q41" s="282"/>
    </row>
    <row r="42" spans="1:17" ht="16.5" customHeight="1">
      <c r="A42" s="366"/>
      <c r="B42" s="231"/>
      <c r="C42" s="234"/>
      <c r="D42" s="417" t="s">
        <v>116</v>
      </c>
      <c r="E42" s="418"/>
      <c r="F42" s="418"/>
      <c r="G42" s="418"/>
      <c r="H42" s="418"/>
      <c r="I42" s="418"/>
      <c r="J42" s="419"/>
      <c r="K42" s="113"/>
      <c r="M42" s="282"/>
      <c r="N42" s="282"/>
      <c r="O42" s="282"/>
      <c r="P42" s="282"/>
      <c r="Q42" s="282"/>
    </row>
    <row r="43" spans="1:17" s="202" customFormat="1" ht="16.5" customHeight="1">
      <c r="A43" s="366"/>
      <c r="B43" s="231"/>
      <c r="C43" s="234"/>
      <c r="D43" s="291" t="s">
        <v>117</v>
      </c>
      <c r="E43" s="292"/>
      <c r="F43" s="292"/>
      <c r="G43" s="292"/>
      <c r="H43" s="292"/>
      <c r="I43" s="292"/>
      <c r="J43" s="293"/>
      <c r="K43" s="113"/>
      <c r="M43" s="282"/>
      <c r="N43" s="282"/>
      <c r="O43" s="282"/>
      <c r="P43" s="282"/>
      <c r="Q43" s="282"/>
    </row>
    <row r="44" spans="1:17" ht="14.25" customHeight="1">
      <c r="A44" s="366"/>
      <c r="B44" s="232"/>
      <c r="C44" s="235"/>
      <c r="D44" s="294"/>
      <c r="E44" s="295"/>
      <c r="F44" s="295"/>
      <c r="G44" s="295"/>
      <c r="H44" s="295"/>
      <c r="I44" s="295"/>
      <c r="J44" s="296"/>
      <c r="K44" s="116"/>
      <c r="M44" s="282"/>
      <c r="N44" s="282"/>
      <c r="O44" s="282"/>
      <c r="P44" s="282"/>
      <c r="Q44" s="282"/>
    </row>
    <row r="45" spans="1:17" ht="14.25" customHeight="1">
      <c r="C45" s="115"/>
      <c r="D45" s="7"/>
      <c r="E45" s="7"/>
      <c r="F45" s="7"/>
      <c r="G45" s="7"/>
      <c r="H45" s="7"/>
      <c r="I45" s="7"/>
      <c r="J45" s="7"/>
      <c r="K45" s="128"/>
    </row>
    <row r="46" spans="1:17" s="1" customFormat="1" ht="15" customHeight="1">
      <c r="A46" s="255" t="s">
        <v>31</v>
      </c>
      <c r="B46" s="230" t="s">
        <v>122</v>
      </c>
      <c r="C46" s="233" t="s">
        <v>121</v>
      </c>
      <c r="D46" s="279" t="s">
        <v>120</v>
      </c>
      <c r="E46" s="280"/>
      <c r="F46" s="280"/>
      <c r="G46" s="280"/>
      <c r="H46" s="280"/>
      <c r="I46" s="280"/>
      <c r="J46" s="281"/>
      <c r="K46" s="130" t="s">
        <v>17</v>
      </c>
      <c r="M46" s="202" t="s">
        <v>62</v>
      </c>
      <c r="N46" s="202"/>
      <c r="O46" s="202"/>
      <c r="P46" s="202"/>
      <c r="Q46" s="202"/>
    </row>
    <row r="47" spans="1:17" s="202" customFormat="1" ht="14.25" customHeight="1">
      <c r="A47" s="255"/>
      <c r="B47" s="231"/>
      <c r="C47" s="234"/>
      <c r="D47" s="297" t="s">
        <v>28</v>
      </c>
      <c r="E47" s="298"/>
      <c r="F47" s="298"/>
      <c r="G47" s="298"/>
      <c r="H47" s="298"/>
      <c r="I47" s="298"/>
      <c r="J47" s="299"/>
      <c r="K47" s="198"/>
      <c r="M47" s="282"/>
      <c r="N47" s="282"/>
      <c r="O47" s="282"/>
      <c r="P47" s="282"/>
      <c r="Q47" s="282"/>
    </row>
    <row r="48" spans="1:17" s="202" customFormat="1" ht="14.25" customHeight="1">
      <c r="A48" s="255"/>
      <c r="B48" s="232"/>
      <c r="C48" s="235"/>
      <c r="D48" s="331" t="s">
        <v>95</v>
      </c>
      <c r="E48" s="332"/>
      <c r="F48" s="332"/>
      <c r="G48" s="332"/>
      <c r="H48" s="332"/>
      <c r="I48" s="332"/>
      <c r="J48" s="333"/>
      <c r="K48" s="116"/>
      <c r="M48" s="282"/>
      <c r="N48" s="282"/>
      <c r="O48" s="282"/>
      <c r="P48" s="282"/>
      <c r="Q48" s="282"/>
    </row>
    <row r="49" spans="1:17" s="202" customFormat="1" ht="14.25" customHeight="1">
      <c r="A49" s="255"/>
      <c r="C49" s="115"/>
      <c r="D49" s="7"/>
      <c r="E49" s="7"/>
      <c r="F49" s="7"/>
      <c r="G49" s="7"/>
      <c r="H49" s="7"/>
      <c r="I49" s="7"/>
      <c r="J49" s="7"/>
      <c r="K49" s="128"/>
    </row>
    <row r="50" spans="1:17" s="1" customFormat="1" ht="14.25" customHeight="1">
      <c r="A50" s="255"/>
      <c r="B50" s="230" t="s">
        <v>133</v>
      </c>
      <c r="C50" s="233" t="s">
        <v>132</v>
      </c>
      <c r="D50" s="334" t="s">
        <v>123</v>
      </c>
      <c r="E50" s="341"/>
      <c r="F50" s="341"/>
      <c r="G50" s="341"/>
      <c r="H50" s="341"/>
      <c r="I50" s="341"/>
      <c r="J50" s="349"/>
      <c r="K50" s="131" t="s">
        <v>17</v>
      </c>
      <c r="M50" t="s">
        <v>62</v>
      </c>
      <c r="N50"/>
      <c r="O50"/>
      <c r="P50"/>
      <c r="Q50"/>
    </row>
    <row r="51" spans="1:17" ht="14.25" customHeight="1">
      <c r="A51" s="255"/>
      <c r="B51" s="231"/>
      <c r="C51" s="234"/>
      <c r="D51" s="403" t="s">
        <v>124</v>
      </c>
      <c r="E51" s="404"/>
      <c r="F51" s="404"/>
      <c r="G51" s="404"/>
      <c r="H51" s="404"/>
      <c r="I51" s="404"/>
      <c r="J51" s="405"/>
      <c r="K51" s="195"/>
      <c r="M51" s="242"/>
      <c r="N51" s="243"/>
      <c r="O51" s="243"/>
      <c r="P51" s="243"/>
      <c r="Q51" s="244"/>
    </row>
    <row r="52" spans="1:17" ht="16.5" customHeight="1">
      <c r="A52" s="255"/>
      <c r="B52" s="231"/>
      <c r="C52" s="234"/>
      <c r="D52" s="256" t="s">
        <v>125</v>
      </c>
      <c r="E52" s="257"/>
      <c r="F52" s="257"/>
      <c r="G52" s="257"/>
      <c r="H52" s="257"/>
      <c r="I52" s="257"/>
      <c r="J52" s="258"/>
      <c r="K52" s="133"/>
      <c r="M52" s="245"/>
      <c r="N52" s="246"/>
      <c r="O52" s="246"/>
      <c r="P52" s="246"/>
      <c r="Q52" s="247"/>
    </row>
    <row r="53" spans="1:17" s="202" customFormat="1" ht="16.5" customHeight="1">
      <c r="A53" s="255"/>
      <c r="B53" s="231"/>
      <c r="C53" s="234"/>
      <c r="D53" s="256"/>
      <c r="E53" s="257"/>
      <c r="F53" s="257"/>
      <c r="G53" s="257"/>
      <c r="H53" s="257"/>
      <c r="I53" s="257"/>
      <c r="J53" s="258"/>
      <c r="K53" s="113"/>
      <c r="M53" s="245"/>
      <c r="N53" s="246"/>
      <c r="O53" s="246"/>
      <c r="P53" s="246"/>
      <c r="Q53" s="247"/>
    </row>
    <row r="54" spans="1:17" s="202" customFormat="1" ht="16.5" customHeight="1">
      <c r="A54" s="255"/>
      <c r="B54" s="231"/>
      <c r="C54" s="234"/>
      <c r="D54" s="256" t="s">
        <v>126</v>
      </c>
      <c r="E54" s="257"/>
      <c r="F54" s="257"/>
      <c r="G54" s="257"/>
      <c r="H54" s="257"/>
      <c r="I54" s="257"/>
      <c r="J54" s="258"/>
      <c r="K54" s="113"/>
      <c r="M54" s="245"/>
      <c r="N54" s="246"/>
      <c r="O54" s="246"/>
      <c r="P54" s="246"/>
      <c r="Q54" s="247"/>
    </row>
    <row r="55" spans="1:17" s="202" customFormat="1" ht="16.5" customHeight="1">
      <c r="A55" s="255"/>
      <c r="B55" s="231"/>
      <c r="C55" s="234"/>
      <c r="D55" s="256"/>
      <c r="E55" s="257"/>
      <c r="F55" s="257"/>
      <c r="G55" s="257"/>
      <c r="H55" s="257"/>
      <c r="I55" s="257"/>
      <c r="J55" s="258"/>
      <c r="K55" s="113"/>
      <c r="M55" s="245"/>
      <c r="N55" s="246"/>
      <c r="O55" s="246"/>
      <c r="P55" s="246"/>
      <c r="Q55" s="247"/>
    </row>
    <row r="56" spans="1:17" s="202" customFormat="1" ht="16.5" customHeight="1">
      <c r="A56" s="255"/>
      <c r="B56" s="231"/>
      <c r="C56" s="234"/>
      <c r="D56" s="256" t="s">
        <v>127</v>
      </c>
      <c r="E56" s="257"/>
      <c r="F56" s="257"/>
      <c r="G56" s="257"/>
      <c r="H56" s="257"/>
      <c r="I56" s="257"/>
      <c r="J56" s="258"/>
      <c r="K56" s="113"/>
      <c r="M56" s="245"/>
      <c r="N56" s="246"/>
      <c r="O56" s="246"/>
      <c r="P56" s="246"/>
      <c r="Q56" s="247"/>
    </row>
    <row r="57" spans="1:17" s="202" customFormat="1" ht="16.5" customHeight="1">
      <c r="A57" s="255"/>
      <c r="B57" s="231"/>
      <c r="C57" s="234"/>
      <c r="D57" s="256"/>
      <c r="E57" s="257"/>
      <c r="F57" s="257"/>
      <c r="G57" s="257"/>
      <c r="H57" s="257"/>
      <c r="I57" s="257"/>
      <c r="J57" s="258"/>
      <c r="K57" s="113"/>
      <c r="M57" s="245"/>
      <c r="N57" s="246"/>
      <c r="O57" s="246"/>
      <c r="P57" s="246"/>
      <c r="Q57" s="247"/>
    </row>
    <row r="58" spans="1:17" s="202" customFormat="1" ht="14.25" customHeight="1">
      <c r="A58" s="255"/>
      <c r="B58" s="231"/>
      <c r="C58" s="234"/>
      <c r="D58" s="420" t="s">
        <v>128</v>
      </c>
      <c r="E58" s="421"/>
      <c r="F58" s="421"/>
      <c r="G58" s="421"/>
      <c r="H58" s="421"/>
      <c r="I58" s="421"/>
      <c r="J58" s="422"/>
      <c r="K58" s="113"/>
      <c r="M58" s="245"/>
      <c r="N58" s="246"/>
      <c r="O58" s="246"/>
      <c r="P58" s="246"/>
      <c r="Q58" s="247"/>
    </row>
    <row r="59" spans="1:17" s="202" customFormat="1" ht="14.25" customHeight="1">
      <c r="A59" s="255"/>
      <c r="B59" s="231"/>
      <c r="C59" s="234"/>
      <c r="D59" s="420" t="s">
        <v>129</v>
      </c>
      <c r="E59" s="421"/>
      <c r="F59" s="421"/>
      <c r="G59" s="421"/>
      <c r="H59" s="421"/>
      <c r="I59" s="421"/>
      <c r="J59" s="422"/>
      <c r="K59" s="113"/>
      <c r="M59" s="245"/>
      <c r="N59" s="246"/>
      <c r="O59" s="246"/>
      <c r="P59" s="246"/>
      <c r="Q59" s="247"/>
    </row>
    <row r="60" spans="1:17" s="202" customFormat="1" ht="14.25" customHeight="1">
      <c r="A60" s="255"/>
      <c r="B60" s="231"/>
      <c r="C60" s="234"/>
      <c r="D60" s="420" t="s">
        <v>130</v>
      </c>
      <c r="E60" s="421"/>
      <c r="F60" s="421"/>
      <c r="G60" s="421"/>
      <c r="H60" s="421"/>
      <c r="I60" s="421"/>
      <c r="J60" s="422"/>
      <c r="K60" s="113"/>
      <c r="M60" s="245"/>
      <c r="N60" s="246"/>
      <c r="O60" s="246"/>
      <c r="P60" s="246"/>
      <c r="Q60" s="247"/>
    </row>
    <row r="61" spans="1:17">
      <c r="A61" s="255"/>
      <c r="B61" s="232"/>
      <c r="C61" s="235"/>
      <c r="D61" s="407" t="s">
        <v>131</v>
      </c>
      <c r="E61" s="408"/>
      <c r="F61" s="408"/>
      <c r="G61" s="408"/>
      <c r="H61" s="408"/>
      <c r="I61" s="408"/>
      <c r="J61" s="409"/>
      <c r="K61" s="116"/>
      <c r="M61" s="248"/>
      <c r="N61" s="249"/>
      <c r="O61" s="249"/>
      <c r="P61" s="249"/>
      <c r="Q61" s="250"/>
    </row>
    <row r="62" spans="1:17" s="202" customFormat="1">
      <c r="A62" s="255"/>
      <c r="C62" s="115"/>
      <c r="D62" s="7"/>
      <c r="E62" s="7"/>
      <c r="F62" s="7"/>
      <c r="G62" s="7"/>
      <c r="H62" s="7"/>
      <c r="I62" s="7"/>
      <c r="J62" s="7"/>
      <c r="K62" s="128"/>
    </row>
    <row r="63" spans="1:17" s="1" customFormat="1" ht="15">
      <c r="A63" s="255"/>
      <c r="B63" s="274" t="s">
        <v>138</v>
      </c>
      <c r="C63" s="275" t="s">
        <v>139</v>
      </c>
      <c r="D63" s="279" t="s">
        <v>134</v>
      </c>
      <c r="E63" s="280"/>
      <c r="F63" s="280"/>
      <c r="G63" s="280"/>
      <c r="H63" s="280"/>
      <c r="I63" s="280"/>
      <c r="J63" s="281"/>
      <c r="K63" s="207" t="s">
        <v>17</v>
      </c>
      <c r="M63" s="202" t="s">
        <v>62</v>
      </c>
      <c r="N63" s="202"/>
      <c r="O63" s="202"/>
      <c r="P63" s="202"/>
      <c r="Q63" s="202"/>
    </row>
    <row r="64" spans="1:17" s="202" customFormat="1" ht="14.25" customHeight="1">
      <c r="A64" s="255"/>
      <c r="B64" s="274"/>
      <c r="C64" s="275"/>
      <c r="D64" s="259" t="s">
        <v>135</v>
      </c>
      <c r="E64" s="260"/>
      <c r="F64" s="260"/>
      <c r="G64" s="260"/>
      <c r="H64" s="260"/>
      <c r="I64" s="260"/>
      <c r="J64" s="260"/>
      <c r="K64" s="196"/>
      <c r="M64" s="282"/>
      <c r="N64" s="282"/>
      <c r="O64" s="282"/>
      <c r="P64" s="282"/>
      <c r="Q64" s="282"/>
    </row>
    <row r="65" spans="1:17" s="202" customFormat="1">
      <c r="A65" s="255"/>
      <c r="B65" s="274"/>
      <c r="C65" s="275"/>
      <c r="D65" s="261"/>
      <c r="E65" s="262"/>
      <c r="F65" s="262"/>
      <c r="G65" s="262"/>
      <c r="H65" s="262"/>
      <c r="I65" s="262"/>
      <c r="J65" s="262"/>
      <c r="K65" s="113"/>
      <c r="M65" s="282"/>
      <c r="N65" s="282"/>
      <c r="O65" s="282"/>
      <c r="P65" s="282"/>
      <c r="Q65" s="282"/>
    </row>
    <row r="66" spans="1:17" s="202" customFormat="1">
      <c r="A66" s="255"/>
      <c r="B66" s="274"/>
      <c r="C66" s="275"/>
      <c r="D66" s="283" t="s">
        <v>136</v>
      </c>
      <c r="E66" s="284"/>
      <c r="F66" s="284"/>
      <c r="G66" s="284"/>
      <c r="H66" s="284"/>
      <c r="I66" s="284"/>
      <c r="J66" s="284"/>
      <c r="K66" s="113"/>
      <c r="M66" s="282"/>
      <c r="N66" s="282"/>
      <c r="O66" s="282"/>
      <c r="P66" s="282"/>
      <c r="Q66" s="282"/>
    </row>
    <row r="67" spans="1:17" s="202" customFormat="1">
      <c r="A67" s="255"/>
      <c r="B67" s="274"/>
      <c r="C67" s="275"/>
      <c r="D67" s="263" t="s">
        <v>137</v>
      </c>
      <c r="E67" s="264"/>
      <c r="F67" s="264"/>
      <c r="G67" s="264"/>
      <c r="H67" s="264"/>
      <c r="I67" s="264"/>
      <c r="J67" s="264"/>
      <c r="K67" s="113"/>
      <c r="M67" s="282"/>
      <c r="N67" s="282"/>
      <c r="O67" s="282"/>
      <c r="P67" s="282"/>
      <c r="Q67" s="282"/>
    </row>
    <row r="68" spans="1:17" s="202" customFormat="1" ht="14.25" customHeight="1">
      <c r="A68" s="255"/>
      <c r="B68" s="274"/>
      <c r="C68" s="275"/>
      <c r="D68" s="265"/>
      <c r="E68" s="266"/>
      <c r="F68" s="266"/>
      <c r="G68" s="266"/>
      <c r="H68" s="266"/>
      <c r="I68" s="266"/>
      <c r="J68" s="266"/>
      <c r="K68" s="199"/>
      <c r="M68" s="282"/>
      <c r="N68" s="282"/>
      <c r="O68" s="282"/>
      <c r="P68" s="282"/>
      <c r="Q68" s="282"/>
    </row>
    <row r="69" spans="1:17" s="202" customFormat="1">
      <c r="A69" s="255"/>
      <c r="C69" s="115"/>
      <c r="D69" s="7"/>
      <c r="E69" s="7"/>
      <c r="F69" s="7"/>
      <c r="G69" s="7"/>
      <c r="H69" s="7"/>
      <c r="I69" s="7"/>
      <c r="J69" s="7"/>
      <c r="K69" s="128"/>
    </row>
    <row r="70" spans="1:17" s="1" customFormat="1" ht="15">
      <c r="A70" s="255"/>
      <c r="B70" s="274" t="s">
        <v>145</v>
      </c>
      <c r="C70" s="275" t="s">
        <v>144</v>
      </c>
      <c r="D70" s="236" t="s">
        <v>215</v>
      </c>
      <c r="E70" s="237"/>
      <c r="F70" s="237"/>
      <c r="G70" s="237"/>
      <c r="H70" s="237"/>
      <c r="I70" s="237"/>
      <c r="J70" s="238"/>
      <c r="K70" s="130" t="s">
        <v>17</v>
      </c>
      <c r="M70" s="202" t="s">
        <v>62</v>
      </c>
      <c r="N70" s="202"/>
      <c r="O70" s="202"/>
      <c r="P70" s="202"/>
      <c r="Q70" s="202"/>
    </row>
    <row r="71" spans="1:17" s="1" customFormat="1" ht="15">
      <c r="A71" s="255"/>
      <c r="B71" s="274"/>
      <c r="C71" s="275"/>
      <c r="D71" s="239"/>
      <c r="E71" s="240"/>
      <c r="F71" s="240"/>
      <c r="G71" s="240"/>
      <c r="H71" s="240"/>
      <c r="I71" s="240"/>
      <c r="J71" s="241"/>
      <c r="K71" s="4"/>
      <c r="M71" s="377"/>
      <c r="N71" s="377"/>
      <c r="O71" s="377"/>
      <c r="P71" s="377"/>
      <c r="Q71" s="377"/>
    </row>
    <row r="72" spans="1:17" s="202" customFormat="1" ht="14.25" customHeight="1">
      <c r="A72" s="255"/>
      <c r="B72" s="274"/>
      <c r="C72" s="275"/>
      <c r="D72" s="276" t="s">
        <v>140</v>
      </c>
      <c r="E72" s="277"/>
      <c r="F72" s="277"/>
      <c r="G72" s="277"/>
      <c r="H72" s="277"/>
      <c r="I72" s="277"/>
      <c r="J72" s="278"/>
      <c r="K72" s="196"/>
      <c r="M72" s="377"/>
      <c r="N72" s="377"/>
      <c r="O72" s="377"/>
      <c r="P72" s="377"/>
      <c r="Q72" s="377"/>
    </row>
    <row r="73" spans="1:17" s="202" customFormat="1">
      <c r="A73" s="255"/>
      <c r="B73" s="274"/>
      <c r="C73" s="275"/>
      <c r="D73" s="261" t="s">
        <v>141</v>
      </c>
      <c r="E73" s="262"/>
      <c r="F73" s="262"/>
      <c r="G73" s="262"/>
      <c r="H73" s="262"/>
      <c r="I73" s="262"/>
      <c r="J73" s="267"/>
      <c r="K73" s="113"/>
      <c r="M73" s="377"/>
      <c r="N73" s="377"/>
      <c r="O73" s="377"/>
      <c r="P73" s="377"/>
      <c r="Q73" s="377"/>
    </row>
    <row r="74" spans="1:17" s="202" customFormat="1">
      <c r="A74" s="255"/>
      <c r="B74" s="274"/>
      <c r="C74" s="275"/>
      <c r="D74" s="261"/>
      <c r="E74" s="262"/>
      <c r="F74" s="262"/>
      <c r="G74" s="262"/>
      <c r="H74" s="262"/>
      <c r="I74" s="262"/>
      <c r="J74" s="267"/>
      <c r="K74" s="113"/>
      <c r="M74" s="377"/>
      <c r="N74" s="377"/>
      <c r="O74" s="377"/>
      <c r="P74" s="377"/>
      <c r="Q74" s="377"/>
    </row>
    <row r="75" spans="1:17" s="202" customFormat="1">
      <c r="A75" s="255"/>
      <c r="B75" s="274"/>
      <c r="C75" s="275"/>
      <c r="D75" s="268" t="s">
        <v>142</v>
      </c>
      <c r="E75" s="269"/>
      <c r="F75" s="269"/>
      <c r="G75" s="269"/>
      <c r="H75" s="269"/>
      <c r="I75" s="269"/>
      <c r="J75" s="270"/>
      <c r="K75" s="113"/>
      <c r="M75" s="377"/>
      <c r="N75" s="377"/>
      <c r="O75" s="377"/>
      <c r="P75" s="377"/>
      <c r="Q75" s="377"/>
    </row>
    <row r="76" spans="1:17" s="202" customFormat="1" ht="14.25" customHeight="1">
      <c r="A76" s="255"/>
      <c r="B76" s="274"/>
      <c r="C76" s="275"/>
      <c r="D76" s="271"/>
      <c r="E76" s="272"/>
      <c r="F76" s="272"/>
      <c r="G76" s="272"/>
      <c r="H76" s="272"/>
      <c r="I76" s="272"/>
      <c r="J76" s="273"/>
      <c r="K76" s="199"/>
      <c r="M76" s="377"/>
      <c r="N76" s="377"/>
      <c r="O76" s="377"/>
      <c r="P76" s="377"/>
      <c r="Q76" s="377"/>
    </row>
    <row r="77" spans="1:17" s="202" customFormat="1" ht="16.5">
      <c r="C77" s="115"/>
      <c r="D77" s="7"/>
      <c r="E77" s="7"/>
      <c r="F77" s="7"/>
      <c r="G77" s="7"/>
      <c r="H77" s="7"/>
      <c r="I77" s="7"/>
      <c r="J77" s="7"/>
      <c r="K77" s="128"/>
    </row>
    <row r="78" spans="1:17" s="1" customFormat="1" ht="15" customHeight="1">
      <c r="A78" s="285" t="s">
        <v>3</v>
      </c>
      <c r="B78" s="230" t="s">
        <v>150</v>
      </c>
      <c r="C78" s="233" t="s">
        <v>149</v>
      </c>
      <c r="D78" s="236" t="s">
        <v>146</v>
      </c>
      <c r="E78" s="237"/>
      <c r="F78" s="237"/>
      <c r="G78" s="237"/>
      <c r="H78" s="237"/>
      <c r="I78" s="237"/>
      <c r="J78" s="238"/>
      <c r="K78" s="130" t="s">
        <v>17</v>
      </c>
      <c r="M78" t="s">
        <v>62</v>
      </c>
      <c r="N78"/>
      <c r="O78"/>
      <c r="P78"/>
      <c r="Q78"/>
    </row>
    <row r="79" spans="1:17" s="1" customFormat="1" ht="15" customHeight="1">
      <c r="A79" s="286"/>
      <c r="B79" s="231"/>
      <c r="C79" s="234"/>
      <c r="D79" s="239"/>
      <c r="E79" s="240"/>
      <c r="F79" s="240"/>
      <c r="G79" s="240"/>
      <c r="H79" s="240"/>
      <c r="I79" s="240"/>
      <c r="J79" s="241"/>
      <c r="K79" s="4"/>
      <c r="M79" s="377"/>
      <c r="N79" s="377"/>
      <c r="O79" s="377"/>
      <c r="P79" s="377"/>
      <c r="Q79" s="377"/>
    </row>
    <row r="80" spans="1:17" ht="14.25" customHeight="1">
      <c r="A80" s="286"/>
      <c r="B80" s="231"/>
      <c r="C80" s="234"/>
      <c r="D80" s="371" t="s">
        <v>28</v>
      </c>
      <c r="E80" s="372"/>
      <c r="F80" s="372"/>
      <c r="G80" s="372"/>
      <c r="H80" s="372"/>
      <c r="I80" s="372"/>
      <c r="J80" s="373"/>
      <c r="K80" s="196"/>
      <c r="M80" s="377"/>
      <c r="N80" s="377"/>
      <c r="O80" s="377"/>
      <c r="P80" s="377"/>
      <c r="Q80" s="377"/>
    </row>
    <row r="81" spans="1:17" ht="14.25" customHeight="1">
      <c r="A81" s="286"/>
      <c r="B81" s="231"/>
      <c r="C81" s="234"/>
      <c r="D81" s="269" t="s">
        <v>147</v>
      </c>
      <c r="E81" s="269"/>
      <c r="F81" s="269"/>
      <c r="G81" s="269"/>
      <c r="H81" s="269"/>
      <c r="I81" s="269"/>
      <c r="J81" s="269"/>
      <c r="K81" s="133"/>
      <c r="M81" s="377"/>
      <c r="N81" s="377"/>
      <c r="O81" s="377"/>
      <c r="P81" s="377"/>
      <c r="Q81" s="377"/>
    </row>
    <row r="82" spans="1:17">
      <c r="A82" s="286"/>
      <c r="B82" s="231"/>
      <c r="C82" s="234"/>
      <c r="D82" s="269"/>
      <c r="E82" s="269"/>
      <c r="F82" s="269"/>
      <c r="G82" s="269"/>
      <c r="H82" s="269"/>
      <c r="I82" s="269"/>
      <c r="J82" s="269"/>
      <c r="K82" s="113"/>
      <c r="M82" s="377"/>
      <c r="N82" s="377"/>
      <c r="O82" s="377"/>
      <c r="P82" s="377"/>
      <c r="Q82" s="377"/>
    </row>
    <row r="83" spans="1:17" s="202" customFormat="1">
      <c r="A83" s="286"/>
      <c r="B83" s="231"/>
      <c r="C83" s="234"/>
      <c r="D83" s="287" t="s">
        <v>148</v>
      </c>
      <c r="E83" s="288"/>
      <c r="F83" s="288"/>
      <c r="G83" s="288"/>
      <c r="H83" s="288"/>
      <c r="I83" s="288"/>
      <c r="J83" s="288"/>
      <c r="K83" s="113"/>
      <c r="M83" s="377"/>
      <c r="N83" s="377"/>
      <c r="O83" s="377"/>
      <c r="P83" s="377"/>
      <c r="Q83" s="377"/>
    </row>
    <row r="84" spans="1:17">
      <c r="A84" s="286"/>
      <c r="B84" s="232"/>
      <c r="C84" s="235"/>
      <c r="D84" s="289"/>
      <c r="E84" s="290"/>
      <c r="F84" s="290"/>
      <c r="G84" s="290"/>
      <c r="H84" s="290"/>
      <c r="I84" s="290"/>
      <c r="J84" s="290"/>
      <c r="K84" s="114"/>
      <c r="M84" s="377"/>
      <c r="N84" s="377"/>
      <c r="O84" s="377"/>
      <c r="P84" s="377"/>
      <c r="Q84" s="377"/>
    </row>
    <row r="85" spans="1:17">
      <c r="A85" s="286"/>
      <c r="C85" s="115"/>
      <c r="D85" s="7"/>
      <c r="E85" s="7"/>
      <c r="F85" s="7"/>
      <c r="G85" s="7"/>
      <c r="H85" s="7"/>
      <c r="I85" s="7"/>
      <c r="J85" s="7"/>
      <c r="K85" s="128"/>
    </row>
    <row r="86" spans="1:17" s="1" customFormat="1" ht="15" customHeight="1">
      <c r="A86" s="286"/>
      <c r="B86" s="274" t="s">
        <v>154</v>
      </c>
      <c r="C86" s="275" t="s">
        <v>143</v>
      </c>
      <c r="D86" s="237" t="s">
        <v>151</v>
      </c>
      <c r="E86" s="237"/>
      <c r="F86" s="237"/>
      <c r="G86" s="237"/>
      <c r="H86" s="237"/>
      <c r="I86" s="237"/>
      <c r="J86" s="238"/>
      <c r="K86" s="130" t="s">
        <v>17</v>
      </c>
      <c r="M86" t="s">
        <v>62</v>
      </c>
      <c r="N86"/>
      <c r="O86"/>
      <c r="P86"/>
      <c r="Q86"/>
    </row>
    <row r="87" spans="1:17" s="1" customFormat="1" ht="15">
      <c r="A87" s="286"/>
      <c r="B87" s="274"/>
      <c r="C87" s="275"/>
      <c r="D87" s="240"/>
      <c r="E87" s="240"/>
      <c r="F87" s="240"/>
      <c r="G87" s="240"/>
      <c r="H87" s="240"/>
      <c r="I87" s="240"/>
      <c r="J87" s="241"/>
      <c r="K87" s="4"/>
      <c r="M87" s="377"/>
      <c r="N87" s="377"/>
      <c r="O87" s="377"/>
      <c r="P87" s="377"/>
      <c r="Q87" s="377"/>
    </row>
    <row r="88" spans="1:17">
      <c r="A88" s="286"/>
      <c r="B88" s="274"/>
      <c r="C88" s="275"/>
      <c r="D88" s="306" t="s">
        <v>19</v>
      </c>
      <c r="E88" s="307"/>
      <c r="F88" s="307"/>
      <c r="G88" s="307"/>
      <c r="H88" s="307"/>
      <c r="I88" s="307"/>
      <c r="J88" s="308"/>
      <c r="K88" s="196"/>
      <c r="M88" s="377"/>
      <c r="N88" s="377"/>
      <c r="O88" s="377"/>
      <c r="P88" s="377"/>
      <c r="Q88" s="377"/>
    </row>
    <row r="89" spans="1:17">
      <c r="A89" s="286"/>
      <c r="B89" s="274"/>
      <c r="C89" s="275"/>
      <c r="D89" s="374" t="s">
        <v>152</v>
      </c>
      <c r="E89" s="375"/>
      <c r="F89" s="375"/>
      <c r="G89" s="375"/>
      <c r="H89" s="375"/>
      <c r="I89" s="375"/>
      <c r="J89" s="376"/>
      <c r="K89" s="113"/>
      <c r="M89" s="377"/>
      <c r="N89" s="377"/>
      <c r="O89" s="377"/>
      <c r="P89" s="377"/>
      <c r="Q89" s="377"/>
    </row>
    <row r="90" spans="1:17">
      <c r="A90" s="286"/>
      <c r="B90" s="274"/>
      <c r="C90" s="275"/>
      <c r="D90" s="291" t="s">
        <v>153</v>
      </c>
      <c r="E90" s="292"/>
      <c r="F90" s="292"/>
      <c r="G90" s="292"/>
      <c r="H90" s="292"/>
      <c r="I90" s="292"/>
      <c r="J90" s="293"/>
      <c r="K90" s="113"/>
      <c r="M90" s="377"/>
      <c r="N90" s="377"/>
      <c r="O90" s="377"/>
      <c r="P90" s="377"/>
      <c r="Q90" s="377"/>
    </row>
    <row r="91" spans="1:17" ht="14.25" customHeight="1">
      <c r="A91" s="286"/>
      <c r="B91" s="274"/>
      <c r="C91" s="275"/>
      <c r="D91" s="294"/>
      <c r="E91" s="295"/>
      <c r="F91" s="295"/>
      <c r="G91" s="295"/>
      <c r="H91" s="295"/>
      <c r="I91" s="295"/>
      <c r="J91" s="296"/>
      <c r="K91" s="199"/>
      <c r="M91" s="377"/>
      <c r="N91" s="377"/>
      <c r="O91" s="377"/>
      <c r="P91" s="377"/>
      <c r="Q91" s="377"/>
    </row>
    <row r="92" spans="1:17" ht="16.5">
      <c r="C92" s="115"/>
      <c r="D92" s="7"/>
      <c r="E92" s="7"/>
      <c r="F92" s="7"/>
      <c r="G92" s="7"/>
      <c r="H92" s="7"/>
      <c r="I92" s="7"/>
      <c r="J92" s="7"/>
      <c r="K92" s="128"/>
    </row>
    <row r="93" spans="1:17" s="1" customFormat="1" ht="33" customHeight="1">
      <c r="A93" s="378" t="s">
        <v>5</v>
      </c>
      <c r="B93" s="230" t="s">
        <v>157</v>
      </c>
      <c r="C93" s="233" t="s">
        <v>156</v>
      </c>
      <c r="D93" s="279" t="s">
        <v>226</v>
      </c>
      <c r="E93" s="280"/>
      <c r="F93" s="280"/>
      <c r="G93" s="280"/>
      <c r="H93" s="280"/>
      <c r="I93" s="280"/>
      <c r="J93" s="281"/>
      <c r="K93" s="208" t="s">
        <v>17</v>
      </c>
      <c r="M93" s="132" t="s">
        <v>62</v>
      </c>
      <c r="N93"/>
      <c r="O93"/>
      <c r="P93"/>
      <c r="Q93"/>
    </row>
    <row r="94" spans="1:17" ht="14.25" customHeight="1">
      <c r="A94" s="379"/>
      <c r="B94" s="231"/>
      <c r="C94" s="234"/>
      <c r="D94" s="315" t="s">
        <v>20</v>
      </c>
      <c r="E94" s="316"/>
      <c r="F94" s="316"/>
      <c r="G94" s="316"/>
      <c r="H94" s="316"/>
      <c r="I94" s="316"/>
      <c r="J94" s="317"/>
      <c r="K94" s="197"/>
      <c r="M94" s="242"/>
      <c r="N94" s="243"/>
      <c r="O94" s="243"/>
      <c r="P94" s="243"/>
      <c r="Q94" s="244"/>
    </row>
    <row r="95" spans="1:17" ht="14.25" customHeight="1">
      <c r="A95" s="379"/>
      <c r="B95" s="231"/>
      <c r="C95" s="234"/>
      <c r="D95" s="261" t="s">
        <v>155</v>
      </c>
      <c r="E95" s="262"/>
      <c r="F95" s="262"/>
      <c r="G95" s="262"/>
      <c r="H95" s="262"/>
      <c r="I95" s="262"/>
      <c r="J95" s="267"/>
      <c r="K95" s="113"/>
      <c r="M95" s="245"/>
      <c r="N95" s="246"/>
      <c r="O95" s="246"/>
      <c r="P95" s="246"/>
      <c r="Q95" s="247"/>
    </row>
    <row r="96" spans="1:17">
      <c r="A96" s="379"/>
      <c r="B96" s="232"/>
      <c r="C96" s="235"/>
      <c r="D96" s="303"/>
      <c r="E96" s="304"/>
      <c r="F96" s="304"/>
      <c r="G96" s="304"/>
      <c r="H96" s="304"/>
      <c r="I96" s="304"/>
      <c r="J96" s="305"/>
      <c r="K96" s="116"/>
      <c r="M96" s="248"/>
      <c r="N96" s="249"/>
      <c r="O96" s="249"/>
      <c r="P96" s="249"/>
      <c r="Q96" s="250"/>
    </row>
    <row r="97" spans="1:17">
      <c r="A97" s="379"/>
      <c r="C97" s="115"/>
      <c r="D97" s="7"/>
      <c r="E97" s="7"/>
      <c r="F97" s="7"/>
      <c r="G97" s="7"/>
      <c r="H97" s="7"/>
      <c r="I97" s="7"/>
      <c r="J97" s="7"/>
      <c r="K97" s="128"/>
    </row>
    <row r="98" spans="1:17" s="1" customFormat="1" ht="15" customHeight="1">
      <c r="A98" s="379"/>
      <c r="B98" s="230" t="s">
        <v>183</v>
      </c>
      <c r="C98" s="233" t="s">
        <v>159</v>
      </c>
      <c r="D98" s="309" t="s">
        <v>158</v>
      </c>
      <c r="E98" s="310"/>
      <c r="F98" s="310"/>
      <c r="G98" s="310"/>
      <c r="H98" s="310"/>
      <c r="I98" s="310"/>
      <c r="J98" s="311"/>
      <c r="K98" s="130" t="s">
        <v>17</v>
      </c>
      <c r="M98" t="s">
        <v>62</v>
      </c>
      <c r="N98"/>
      <c r="O98"/>
      <c r="P98"/>
      <c r="Q98"/>
    </row>
    <row r="99" spans="1:17" ht="14.25" customHeight="1">
      <c r="A99" s="379"/>
      <c r="B99" s="231"/>
      <c r="C99" s="234"/>
      <c r="D99" s="312"/>
      <c r="E99" s="313"/>
      <c r="F99" s="313"/>
      <c r="G99" s="313"/>
      <c r="H99" s="313"/>
      <c r="I99" s="313"/>
      <c r="J99" s="314"/>
      <c r="K99" s="4"/>
      <c r="M99" s="242"/>
      <c r="N99" s="243"/>
      <c r="O99" s="243"/>
      <c r="P99" s="243"/>
      <c r="Q99" s="244"/>
    </row>
    <row r="100" spans="1:17">
      <c r="A100" s="379"/>
      <c r="B100" s="231"/>
      <c r="C100" s="234"/>
      <c r="D100" s="297" t="s">
        <v>21</v>
      </c>
      <c r="E100" s="298"/>
      <c r="F100" s="298"/>
      <c r="G100" s="298"/>
      <c r="H100" s="298"/>
      <c r="I100" s="298"/>
      <c r="J100" s="299"/>
      <c r="K100" s="196"/>
      <c r="M100" s="245"/>
      <c r="N100" s="246"/>
      <c r="O100" s="246"/>
      <c r="P100" s="246"/>
      <c r="Q100" s="247"/>
    </row>
    <row r="101" spans="1:17">
      <c r="A101" s="379"/>
      <c r="B101" s="231"/>
      <c r="C101" s="234"/>
      <c r="D101" s="300" t="s">
        <v>34</v>
      </c>
      <c r="E101" s="301"/>
      <c r="F101" s="301"/>
      <c r="G101" s="301"/>
      <c r="H101" s="301"/>
      <c r="I101" s="301"/>
      <c r="J101" s="302"/>
      <c r="K101" s="113"/>
      <c r="M101" s="245"/>
      <c r="N101" s="246"/>
      <c r="O101" s="246"/>
      <c r="P101" s="246"/>
      <c r="Q101" s="247"/>
    </row>
    <row r="102" spans="1:17" ht="14.25" customHeight="1">
      <c r="A102" s="379"/>
      <c r="B102" s="231"/>
      <c r="C102" s="234"/>
      <c r="D102" s="261" t="s">
        <v>43</v>
      </c>
      <c r="E102" s="262"/>
      <c r="F102" s="262"/>
      <c r="G102" s="262"/>
      <c r="H102" s="262"/>
      <c r="I102" s="262"/>
      <c r="J102" s="267"/>
      <c r="K102" s="113"/>
      <c r="M102" s="245"/>
      <c r="N102" s="246"/>
      <c r="O102" s="246"/>
      <c r="P102" s="246"/>
      <c r="Q102" s="247"/>
    </row>
    <row r="103" spans="1:17">
      <c r="A103" s="379"/>
      <c r="B103" s="231"/>
      <c r="C103" s="234"/>
      <c r="D103" s="261"/>
      <c r="E103" s="262"/>
      <c r="F103" s="262"/>
      <c r="G103" s="262"/>
      <c r="H103" s="262"/>
      <c r="I103" s="262"/>
      <c r="J103" s="267"/>
      <c r="K103" s="113"/>
      <c r="M103" s="245"/>
      <c r="N103" s="246"/>
      <c r="O103" s="246"/>
      <c r="P103" s="246"/>
      <c r="Q103" s="247"/>
    </row>
    <row r="104" spans="1:17" ht="14.25" customHeight="1">
      <c r="A104" s="379"/>
      <c r="B104" s="231"/>
      <c r="C104" s="234"/>
      <c r="D104" s="261" t="s">
        <v>44</v>
      </c>
      <c r="E104" s="262"/>
      <c r="F104" s="262"/>
      <c r="G104" s="262"/>
      <c r="H104" s="262"/>
      <c r="I104" s="262"/>
      <c r="J104" s="267"/>
      <c r="K104" s="129"/>
      <c r="M104" s="245"/>
      <c r="N104" s="246"/>
      <c r="O104" s="246"/>
      <c r="P104" s="246"/>
      <c r="Q104" s="247"/>
    </row>
    <row r="105" spans="1:17">
      <c r="A105" s="380"/>
      <c r="B105" s="232"/>
      <c r="C105" s="235"/>
      <c r="D105" s="303"/>
      <c r="E105" s="304"/>
      <c r="F105" s="304"/>
      <c r="G105" s="304"/>
      <c r="H105" s="304"/>
      <c r="I105" s="304"/>
      <c r="J105" s="305"/>
      <c r="K105" s="116"/>
      <c r="M105" s="248"/>
      <c r="N105" s="249"/>
      <c r="O105" s="249"/>
      <c r="P105" s="249"/>
      <c r="Q105" s="250"/>
    </row>
    <row r="106" spans="1:17" ht="16.5">
      <c r="C106" s="115"/>
      <c r="D106" s="7"/>
      <c r="E106" s="7"/>
      <c r="F106" s="7"/>
      <c r="G106" s="7"/>
      <c r="H106" s="7"/>
      <c r="I106" s="7"/>
      <c r="J106" s="7"/>
      <c r="K106" s="128"/>
    </row>
    <row r="107" spans="1:17" s="1" customFormat="1" ht="31.5" customHeight="1">
      <c r="A107" s="345" t="s">
        <v>4</v>
      </c>
      <c r="B107" s="230" t="s">
        <v>161</v>
      </c>
      <c r="C107" s="233" t="s">
        <v>160</v>
      </c>
      <c r="D107" s="279" t="s">
        <v>22</v>
      </c>
      <c r="E107" s="280"/>
      <c r="F107" s="280"/>
      <c r="G107" s="280"/>
      <c r="H107" s="280"/>
      <c r="I107" s="280"/>
      <c r="J107" s="281"/>
      <c r="K107" s="208" t="s">
        <v>17</v>
      </c>
      <c r="M107" t="s">
        <v>62</v>
      </c>
      <c r="N107"/>
      <c r="O107"/>
      <c r="P107"/>
      <c r="Q107"/>
    </row>
    <row r="108" spans="1:17" ht="14.25" customHeight="1">
      <c r="A108" s="346"/>
      <c r="B108" s="231"/>
      <c r="C108" s="234"/>
      <c r="D108" s="315" t="s">
        <v>23</v>
      </c>
      <c r="E108" s="316"/>
      <c r="F108" s="316"/>
      <c r="G108" s="316"/>
      <c r="H108" s="316"/>
      <c r="I108" s="316"/>
      <c r="J108" s="317"/>
      <c r="K108" s="198"/>
      <c r="M108" s="242"/>
      <c r="N108" s="243"/>
      <c r="O108" s="243"/>
      <c r="P108" s="243"/>
      <c r="Q108" s="244"/>
    </row>
    <row r="109" spans="1:17" ht="14.25" customHeight="1">
      <c r="A109" s="346"/>
      <c r="B109" s="231"/>
      <c r="C109" s="234"/>
      <c r="D109" s="261" t="s">
        <v>67</v>
      </c>
      <c r="E109" s="262"/>
      <c r="F109" s="262"/>
      <c r="G109" s="262"/>
      <c r="H109" s="262"/>
      <c r="I109" s="262"/>
      <c r="J109" s="267"/>
      <c r="K109" s="113"/>
      <c r="M109" s="245"/>
      <c r="N109" s="246"/>
      <c r="O109" s="246"/>
      <c r="P109" s="246"/>
      <c r="Q109" s="247"/>
    </row>
    <row r="110" spans="1:17">
      <c r="A110" s="346"/>
      <c r="B110" s="232"/>
      <c r="C110" s="235"/>
      <c r="D110" s="303"/>
      <c r="E110" s="304"/>
      <c r="F110" s="304"/>
      <c r="G110" s="304"/>
      <c r="H110" s="304"/>
      <c r="I110" s="304"/>
      <c r="J110" s="305"/>
      <c r="K110" s="116"/>
      <c r="M110" s="248"/>
      <c r="N110" s="249"/>
      <c r="O110" s="249"/>
      <c r="P110" s="249"/>
      <c r="Q110" s="250"/>
    </row>
    <row r="111" spans="1:17">
      <c r="A111" s="346"/>
      <c r="C111" s="115"/>
      <c r="D111" s="7"/>
      <c r="E111" s="7"/>
      <c r="F111" s="7"/>
      <c r="G111" s="7"/>
      <c r="H111" s="7"/>
      <c r="I111" s="7"/>
      <c r="J111" s="7"/>
      <c r="K111" s="128"/>
    </row>
    <row r="112" spans="1:17" s="1" customFormat="1" ht="15" customHeight="1">
      <c r="A112" s="346"/>
      <c r="B112" s="230" t="s">
        <v>166</v>
      </c>
      <c r="C112" s="233" t="s">
        <v>163</v>
      </c>
      <c r="D112" s="309" t="s">
        <v>162</v>
      </c>
      <c r="E112" s="310"/>
      <c r="F112" s="310"/>
      <c r="G112" s="310"/>
      <c r="H112" s="310"/>
      <c r="I112" s="310"/>
      <c r="J112" s="310"/>
      <c r="K112" s="130" t="s">
        <v>17</v>
      </c>
      <c r="M112" t="s">
        <v>62</v>
      </c>
      <c r="N112"/>
      <c r="O112"/>
      <c r="P112"/>
      <c r="Q112"/>
    </row>
    <row r="113" spans="1:17" s="1" customFormat="1" ht="15">
      <c r="A113" s="346"/>
      <c r="B113" s="231"/>
      <c r="C113" s="234"/>
      <c r="D113" s="347"/>
      <c r="E113" s="348"/>
      <c r="F113" s="348"/>
      <c r="G113" s="348"/>
      <c r="H113" s="348"/>
      <c r="I113" s="348"/>
      <c r="J113" s="348"/>
      <c r="K113" s="101"/>
      <c r="M113" s="242"/>
      <c r="N113" s="243"/>
      <c r="O113" s="243"/>
      <c r="P113" s="243"/>
      <c r="Q113" s="244"/>
    </row>
    <row r="114" spans="1:17" ht="14.25" customHeight="1">
      <c r="A114" s="346"/>
      <c r="B114" s="231"/>
      <c r="C114" s="234"/>
      <c r="D114" s="315" t="s">
        <v>24</v>
      </c>
      <c r="E114" s="316"/>
      <c r="F114" s="316"/>
      <c r="G114" s="316"/>
      <c r="H114" s="316"/>
      <c r="I114" s="316"/>
      <c r="J114" s="317"/>
      <c r="K114" s="196"/>
      <c r="M114" s="245"/>
      <c r="N114" s="246"/>
      <c r="O114" s="246"/>
      <c r="P114" s="246"/>
      <c r="Q114" s="247"/>
    </row>
    <row r="115" spans="1:17">
      <c r="A115" s="346"/>
      <c r="B115" s="231"/>
      <c r="C115" s="234"/>
      <c r="D115" s="328" t="s">
        <v>35</v>
      </c>
      <c r="E115" s="329"/>
      <c r="F115" s="329"/>
      <c r="G115" s="329"/>
      <c r="H115" s="329"/>
      <c r="I115" s="329"/>
      <c r="J115" s="330"/>
      <c r="K115" s="113"/>
      <c r="M115" s="245"/>
      <c r="N115" s="246"/>
      <c r="O115" s="246"/>
      <c r="P115" s="246"/>
      <c r="Q115" s="247"/>
    </row>
    <row r="116" spans="1:17" ht="14.25" customHeight="1">
      <c r="A116" s="346"/>
      <c r="B116" s="231"/>
      <c r="C116" s="234"/>
      <c r="D116" s="261" t="s">
        <v>164</v>
      </c>
      <c r="E116" s="262"/>
      <c r="F116" s="262"/>
      <c r="G116" s="262"/>
      <c r="H116" s="262"/>
      <c r="I116" s="262"/>
      <c r="J116" s="267"/>
      <c r="K116" s="113"/>
      <c r="M116" s="245"/>
      <c r="N116" s="246"/>
      <c r="O116" s="246"/>
      <c r="P116" s="246"/>
      <c r="Q116" s="247"/>
    </row>
    <row r="117" spans="1:17">
      <c r="A117" s="346"/>
      <c r="B117" s="231"/>
      <c r="C117" s="234"/>
      <c r="D117" s="261"/>
      <c r="E117" s="262"/>
      <c r="F117" s="262"/>
      <c r="G117" s="262"/>
      <c r="H117" s="262"/>
      <c r="I117" s="262"/>
      <c r="J117" s="267"/>
      <c r="K117" s="113"/>
      <c r="M117" s="245"/>
      <c r="N117" s="246"/>
      <c r="O117" s="246"/>
      <c r="P117" s="246"/>
      <c r="Q117" s="247"/>
    </row>
    <row r="118" spans="1:17">
      <c r="A118" s="346"/>
      <c r="B118" s="232"/>
      <c r="C118" s="235"/>
      <c r="D118" s="350" t="s">
        <v>165</v>
      </c>
      <c r="E118" s="351"/>
      <c r="F118" s="351"/>
      <c r="G118" s="351"/>
      <c r="H118" s="351"/>
      <c r="I118" s="351"/>
      <c r="J118" s="352"/>
      <c r="K118" s="116"/>
      <c r="M118" s="248"/>
      <c r="N118" s="249"/>
      <c r="O118" s="249"/>
      <c r="P118" s="249"/>
      <c r="Q118" s="250"/>
    </row>
    <row r="119" spans="1:17">
      <c r="A119" s="346"/>
      <c r="C119" s="115"/>
      <c r="D119" s="7"/>
      <c r="E119" s="7"/>
      <c r="F119" s="7"/>
      <c r="G119" s="7"/>
      <c r="H119" s="7"/>
      <c r="I119" s="7"/>
      <c r="J119" s="7"/>
      <c r="K119" s="128"/>
    </row>
    <row r="120" spans="1:17" s="1" customFormat="1" ht="15" customHeight="1">
      <c r="A120" s="346"/>
      <c r="B120" s="274" t="s">
        <v>168</v>
      </c>
      <c r="C120" s="275" t="s">
        <v>167</v>
      </c>
      <c r="D120" s="334" t="s">
        <v>32</v>
      </c>
      <c r="E120" s="341"/>
      <c r="F120" s="341"/>
      <c r="G120" s="341"/>
      <c r="H120" s="341"/>
      <c r="I120" s="341"/>
      <c r="J120" s="349"/>
      <c r="K120" s="131" t="s">
        <v>17</v>
      </c>
      <c r="M120" t="s">
        <v>62</v>
      </c>
      <c r="N120"/>
      <c r="O120"/>
      <c r="P120"/>
      <c r="Q120"/>
    </row>
    <row r="121" spans="1:17">
      <c r="A121" s="346"/>
      <c r="B121" s="274"/>
      <c r="C121" s="275"/>
      <c r="D121" s="306" t="s">
        <v>25</v>
      </c>
      <c r="E121" s="307"/>
      <c r="F121" s="307"/>
      <c r="G121" s="307"/>
      <c r="H121" s="307"/>
      <c r="I121" s="307"/>
      <c r="J121" s="308"/>
      <c r="K121" s="196"/>
      <c r="M121" s="282"/>
      <c r="N121" s="282"/>
      <c r="O121" s="282"/>
      <c r="P121" s="282"/>
      <c r="Q121" s="282"/>
    </row>
    <row r="122" spans="1:17">
      <c r="A122" s="346"/>
      <c r="B122" s="274"/>
      <c r="C122" s="275"/>
      <c r="D122" s="328" t="s">
        <v>26</v>
      </c>
      <c r="E122" s="329"/>
      <c r="F122" s="329"/>
      <c r="G122" s="329"/>
      <c r="H122" s="329"/>
      <c r="I122" s="329"/>
      <c r="J122" s="330"/>
      <c r="K122" s="113"/>
      <c r="M122" s="282"/>
      <c r="N122" s="282"/>
      <c r="O122" s="282"/>
      <c r="P122" s="282"/>
      <c r="Q122" s="282"/>
    </row>
    <row r="123" spans="1:17" s="202" customFormat="1" ht="14.25" customHeight="1">
      <c r="A123" s="346"/>
      <c r="B123" s="274"/>
      <c r="C123" s="275"/>
      <c r="D123" s="328" t="s">
        <v>96</v>
      </c>
      <c r="E123" s="329"/>
      <c r="F123" s="329"/>
      <c r="G123" s="329"/>
      <c r="H123" s="329"/>
      <c r="I123" s="329"/>
      <c r="J123" s="330"/>
      <c r="K123" s="113"/>
      <c r="M123" s="282"/>
      <c r="N123" s="282"/>
      <c r="O123" s="282"/>
      <c r="P123" s="282"/>
      <c r="Q123" s="282"/>
    </row>
    <row r="124" spans="1:17" ht="14.25" customHeight="1">
      <c r="A124" s="346"/>
      <c r="B124" s="274"/>
      <c r="C124" s="275"/>
      <c r="D124" s="353" t="s">
        <v>97</v>
      </c>
      <c r="E124" s="354"/>
      <c r="F124" s="354"/>
      <c r="G124" s="354"/>
      <c r="H124" s="354"/>
      <c r="I124" s="354"/>
      <c r="J124" s="355"/>
      <c r="K124" s="116"/>
      <c r="M124" s="282"/>
      <c r="N124" s="282"/>
      <c r="O124" s="282"/>
      <c r="P124" s="282"/>
      <c r="Q124" s="282"/>
    </row>
    <row r="125" spans="1:17" ht="16.5">
      <c r="C125" s="115"/>
      <c r="D125" s="7"/>
      <c r="E125" s="7"/>
      <c r="F125" s="7"/>
      <c r="G125" s="7"/>
      <c r="H125" s="7"/>
      <c r="I125" s="7"/>
      <c r="J125" s="7"/>
      <c r="K125" s="128"/>
    </row>
    <row r="126" spans="1:17" ht="15" customHeight="1">
      <c r="A126" s="323" t="s">
        <v>46</v>
      </c>
      <c r="B126" s="230" t="s">
        <v>169</v>
      </c>
      <c r="C126" s="233" t="s">
        <v>170</v>
      </c>
      <c r="D126" s="252" t="s">
        <v>47</v>
      </c>
      <c r="E126" s="253"/>
      <c r="F126" s="253"/>
      <c r="G126" s="253"/>
      <c r="H126" s="253"/>
      <c r="I126" s="253"/>
      <c r="J126" s="254"/>
      <c r="K126" s="131" t="s">
        <v>66</v>
      </c>
      <c r="M126" t="s">
        <v>62</v>
      </c>
    </row>
    <row r="127" spans="1:17" ht="14.25" customHeight="1">
      <c r="A127" s="324"/>
      <c r="B127" s="326"/>
      <c r="C127" s="234"/>
      <c r="D127" s="121"/>
      <c r="E127" s="122"/>
      <c r="F127" s="122"/>
      <c r="G127" s="122"/>
      <c r="H127" s="122"/>
      <c r="I127" s="122"/>
      <c r="J127" s="123"/>
      <c r="K127" s="194"/>
      <c r="M127" s="242"/>
      <c r="N127" s="243"/>
      <c r="O127" s="243"/>
      <c r="P127" s="243"/>
      <c r="Q127" s="244"/>
    </row>
    <row r="128" spans="1:17" ht="58.5" customHeight="1">
      <c r="A128" s="325"/>
      <c r="B128" s="327"/>
      <c r="C128" s="235"/>
      <c r="D128" s="125"/>
      <c r="E128" s="126"/>
      <c r="F128" s="126"/>
      <c r="G128" s="126"/>
      <c r="H128" s="126"/>
      <c r="I128" s="126"/>
      <c r="J128" s="127"/>
      <c r="K128" s="134"/>
      <c r="M128" s="248"/>
      <c r="N128" s="249"/>
      <c r="O128" s="249"/>
      <c r="P128" s="249"/>
      <c r="Q128" s="250"/>
    </row>
    <row r="129" spans="1:17" ht="16.5">
      <c r="C129" s="115"/>
      <c r="D129" s="7"/>
      <c r="E129" s="7"/>
      <c r="F129" s="7"/>
      <c r="G129" s="7"/>
      <c r="H129" s="7"/>
      <c r="I129" s="7"/>
      <c r="J129" s="7"/>
      <c r="K129" s="128"/>
    </row>
    <row r="130" spans="1:17" s="1" customFormat="1" ht="18" customHeight="1">
      <c r="A130" s="336" t="s">
        <v>7</v>
      </c>
      <c r="B130" s="274" t="s">
        <v>174</v>
      </c>
      <c r="C130" s="275" t="s">
        <v>173</v>
      </c>
      <c r="D130" s="338" t="s">
        <v>27</v>
      </c>
      <c r="E130" s="339"/>
      <c r="F130" s="339"/>
      <c r="G130" s="339"/>
      <c r="H130" s="339"/>
      <c r="I130" s="339"/>
      <c r="J130" s="340"/>
      <c r="K130" s="130" t="s">
        <v>17</v>
      </c>
      <c r="M130" t="s">
        <v>62</v>
      </c>
      <c r="N130"/>
      <c r="O130"/>
      <c r="P130"/>
      <c r="Q130"/>
    </row>
    <row r="131" spans="1:17" ht="18" customHeight="1">
      <c r="A131" s="337"/>
      <c r="B131" s="274"/>
      <c r="C131" s="275"/>
      <c r="D131" s="328" t="s">
        <v>28</v>
      </c>
      <c r="E131" s="329"/>
      <c r="F131" s="329"/>
      <c r="G131" s="329"/>
      <c r="H131" s="329"/>
      <c r="I131" s="329"/>
      <c r="J131" s="330"/>
      <c r="K131" s="193"/>
      <c r="M131" s="282"/>
      <c r="N131" s="282"/>
      <c r="O131" s="282"/>
      <c r="P131" s="282"/>
      <c r="Q131" s="282"/>
    </row>
    <row r="132" spans="1:17" s="202" customFormat="1" ht="18" customHeight="1">
      <c r="A132" s="337"/>
      <c r="B132" s="274"/>
      <c r="C132" s="275"/>
      <c r="D132" s="328" t="s">
        <v>171</v>
      </c>
      <c r="E132" s="329"/>
      <c r="F132" s="329"/>
      <c r="G132" s="329"/>
      <c r="H132" s="329"/>
      <c r="I132" s="329"/>
      <c r="J132" s="330"/>
      <c r="K132" s="113"/>
      <c r="M132" s="282"/>
      <c r="N132" s="282"/>
      <c r="O132" s="282"/>
      <c r="P132" s="282"/>
      <c r="Q132" s="282"/>
    </row>
    <row r="133" spans="1:17" ht="18" customHeight="1">
      <c r="A133" s="337"/>
      <c r="B133" s="274"/>
      <c r="C133" s="275"/>
      <c r="D133" s="331" t="s">
        <v>172</v>
      </c>
      <c r="E133" s="332"/>
      <c r="F133" s="332"/>
      <c r="G133" s="332"/>
      <c r="H133" s="332"/>
      <c r="I133" s="332"/>
      <c r="J133" s="333"/>
      <c r="K133" s="116"/>
      <c r="M133" s="282"/>
      <c r="N133" s="282"/>
      <c r="O133" s="282"/>
      <c r="P133" s="282"/>
      <c r="Q133" s="282"/>
    </row>
    <row r="134" spans="1:17" ht="16.5">
      <c r="C134" s="115"/>
      <c r="D134" s="7"/>
      <c r="E134" s="7"/>
      <c r="F134" s="7"/>
      <c r="G134" s="7"/>
      <c r="H134" s="7"/>
      <c r="I134" s="7"/>
      <c r="J134" s="7"/>
      <c r="K134" s="128"/>
    </row>
    <row r="135" spans="1:17" s="1" customFormat="1" ht="18.75" customHeight="1">
      <c r="A135" s="318" t="s">
        <v>8</v>
      </c>
      <c r="B135" s="320" t="s">
        <v>213</v>
      </c>
      <c r="C135" s="233" t="s">
        <v>177</v>
      </c>
      <c r="D135" s="334" t="s">
        <v>228</v>
      </c>
      <c r="E135" s="335"/>
      <c r="F135" s="335"/>
      <c r="G135" s="335"/>
      <c r="H135" s="335"/>
      <c r="I135" s="335"/>
      <c r="J135" s="335"/>
      <c r="K135" s="130" t="s">
        <v>17</v>
      </c>
      <c r="M135" t="s">
        <v>62</v>
      </c>
      <c r="N135"/>
      <c r="O135"/>
      <c r="P135"/>
      <c r="Q135"/>
    </row>
    <row r="136" spans="1:17" ht="17.25" customHeight="1">
      <c r="A136" s="319"/>
      <c r="B136" s="321"/>
      <c r="C136" s="234"/>
      <c r="D136" s="328" t="s">
        <v>28</v>
      </c>
      <c r="E136" s="329"/>
      <c r="F136" s="329"/>
      <c r="G136" s="329"/>
      <c r="H136" s="329"/>
      <c r="I136" s="329"/>
      <c r="J136" s="329"/>
      <c r="K136" s="198"/>
      <c r="M136" s="282"/>
      <c r="N136" s="282"/>
      <c r="O136" s="282"/>
      <c r="P136" s="282"/>
      <c r="Q136" s="282"/>
    </row>
    <row r="137" spans="1:17" ht="17.25" customHeight="1">
      <c r="A137" s="319"/>
      <c r="B137" s="322"/>
      <c r="C137" s="235"/>
      <c r="D137" s="331" t="s">
        <v>175</v>
      </c>
      <c r="E137" s="332"/>
      <c r="F137" s="332"/>
      <c r="G137" s="332"/>
      <c r="H137" s="332"/>
      <c r="I137" s="332"/>
      <c r="J137" s="332"/>
      <c r="K137" s="116"/>
      <c r="M137" s="282"/>
      <c r="N137" s="282"/>
      <c r="O137" s="282"/>
      <c r="P137" s="282"/>
      <c r="Q137" s="282"/>
    </row>
    <row r="138" spans="1:17">
      <c r="A138" s="319"/>
      <c r="C138" s="115"/>
      <c r="D138" s="7"/>
      <c r="E138" s="7"/>
      <c r="F138" s="7"/>
      <c r="G138" s="7"/>
      <c r="H138" s="7"/>
      <c r="I138" s="7"/>
      <c r="J138" s="7"/>
      <c r="K138" s="128"/>
    </row>
    <row r="139" spans="1:17" s="1" customFormat="1" ht="15" customHeight="1">
      <c r="A139" s="319"/>
      <c r="B139" s="230" t="s">
        <v>178</v>
      </c>
      <c r="C139" s="233" t="s">
        <v>179</v>
      </c>
      <c r="D139" s="334" t="s">
        <v>227</v>
      </c>
      <c r="E139" s="341"/>
      <c r="F139" s="341"/>
      <c r="G139" s="341"/>
      <c r="H139" s="341"/>
      <c r="I139" s="341"/>
      <c r="J139" s="341"/>
      <c r="K139" s="131" t="s">
        <v>17</v>
      </c>
      <c r="M139" t="s">
        <v>62</v>
      </c>
      <c r="N139"/>
      <c r="O139"/>
      <c r="P139"/>
      <c r="Q139"/>
    </row>
    <row r="140" spans="1:17" ht="14.25" customHeight="1">
      <c r="A140" s="319"/>
      <c r="B140" s="231"/>
      <c r="C140" s="234"/>
      <c r="D140" s="297" t="s">
        <v>29</v>
      </c>
      <c r="E140" s="298"/>
      <c r="F140" s="298"/>
      <c r="G140" s="298"/>
      <c r="H140" s="298"/>
      <c r="I140" s="298"/>
      <c r="J140" s="299"/>
      <c r="K140" s="195"/>
      <c r="M140" s="242"/>
      <c r="N140" s="243"/>
      <c r="O140" s="243"/>
      <c r="P140" s="243"/>
      <c r="Q140" s="244"/>
    </row>
    <row r="141" spans="1:17" ht="14.25" customHeight="1">
      <c r="A141" s="319"/>
      <c r="B141" s="231"/>
      <c r="C141" s="234"/>
      <c r="D141" s="291" t="s">
        <v>98</v>
      </c>
      <c r="E141" s="292"/>
      <c r="F141" s="292"/>
      <c r="G141" s="292"/>
      <c r="H141" s="292"/>
      <c r="I141" s="292"/>
      <c r="J141" s="293"/>
      <c r="K141" s="113"/>
      <c r="M141" s="245"/>
      <c r="N141" s="246"/>
      <c r="O141" s="246"/>
      <c r="P141" s="246"/>
      <c r="Q141" s="247"/>
    </row>
    <row r="142" spans="1:17">
      <c r="A142" s="319"/>
      <c r="B142" s="231"/>
      <c r="C142" s="234"/>
      <c r="D142" s="291"/>
      <c r="E142" s="292"/>
      <c r="F142" s="292"/>
      <c r="G142" s="292"/>
      <c r="H142" s="292"/>
      <c r="I142" s="292"/>
      <c r="J142" s="293"/>
      <c r="K142" s="113"/>
      <c r="M142" s="245"/>
      <c r="N142" s="246"/>
      <c r="O142" s="246"/>
      <c r="P142" s="246"/>
      <c r="Q142" s="247"/>
    </row>
    <row r="143" spans="1:17">
      <c r="A143" s="319"/>
      <c r="B143" s="231"/>
      <c r="C143" s="234"/>
      <c r="D143" s="291"/>
      <c r="E143" s="292"/>
      <c r="F143" s="292"/>
      <c r="G143" s="292"/>
      <c r="H143" s="292"/>
      <c r="I143" s="292"/>
      <c r="J143" s="293"/>
      <c r="K143" s="113"/>
      <c r="M143" s="245"/>
      <c r="N143" s="246"/>
      <c r="O143" s="246"/>
      <c r="P143" s="246"/>
      <c r="Q143" s="247"/>
    </row>
    <row r="144" spans="1:17" ht="14.25" customHeight="1">
      <c r="A144" s="319"/>
      <c r="B144" s="232"/>
      <c r="C144" s="235"/>
      <c r="D144" s="342" t="s">
        <v>176</v>
      </c>
      <c r="E144" s="343"/>
      <c r="F144" s="343"/>
      <c r="G144" s="343"/>
      <c r="H144" s="343"/>
      <c r="I144" s="343"/>
      <c r="J144" s="344"/>
      <c r="K144" s="116"/>
      <c r="M144" s="248"/>
      <c r="N144" s="249"/>
      <c r="O144" s="249"/>
      <c r="P144" s="249"/>
      <c r="Q144" s="250"/>
    </row>
    <row r="145" spans="1:17">
      <c r="K145" s="111"/>
    </row>
    <row r="146" spans="1:17" s="1" customFormat="1" ht="18" customHeight="1">
      <c r="A146" s="251" t="s">
        <v>9</v>
      </c>
      <c r="B146" s="230" t="s">
        <v>181</v>
      </c>
      <c r="C146" s="233" t="s">
        <v>182</v>
      </c>
      <c r="D146" s="236" t="s">
        <v>180</v>
      </c>
      <c r="E146" s="237"/>
      <c r="F146" s="237"/>
      <c r="G146" s="237"/>
      <c r="H146" s="237"/>
      <c r="I146" s="237"/>
      <c r="J146" s="238"/>
      <c r="K146" s="130" t="s">
        <v>17</v>
      </c>
      <c r="M146" s="202" t="s">
        <v>62</v>
      </c>
      <c r="N146" s="202"/>
      <c r="O146" s="202"/>
      <c r="P146" s="202"/>
      <c r="Q146" s="202"/>
    </row>
    <row r="147" spans="1:17" s="202" customFormat="1" ht="18" customHeight="1">
      <c r="A147" s="251"/>
      <c r="B147" s="231"/>
      <c r="C147" s="234"/>
      <c r="D147" s="239"/>
      <c r="E147" s="240"/>
      <c r="F147" s="240"/>
      <c r="G147" s="240"/>
      <c r="H147" s="240"/>
      <c r="I147" s="240"/>
      <c r="J147" s="241"/>
      <c r="K147" s="4"/>
      <c r="M147" s="242"/>
      <c r="N147" s="243"/>
      <c r="O147" s="243"/>
      <c r="P147" s="243"/>
      <c r="Q147" s="244"/>
    </row>
    <row r="148" spans="1:17" s="202" customFormat="1" ht="18" customHeight="1">
      <c r="A148" s="251"/>
      <c r="B148" s="231"/>
      <c r="C148" s="234"/>
      <c r="D148" s="210" t="s">
        <v>28</v>
      </c>
      <c r="E148" s="206"/>
      <c r="F148" s="206"/>
      <c r="G148" s="206"/>
      <c r="H148" s="206"/>
      <c r="I148" s="206"/>
      <c r="J148" s="206"/>
      <c r="K148" s="196"/>
      <c r="M148" s="245"/>
      <c r="N148" s="246"/>
      <c r="O148" s="246"/>
      <c r="P148" s="246"/>
      <c r="Q148" s="247"/>
    </row>
    <row r="149" spans="1:17" s="202" customFormat="1" ht="20.25" customHeight="1">
      <c r="A149" s="251"/>
      <c r="B149" s="232"/>
      <c r="C149" s="235"/>
      <c r="D149" s="205" t="s">
        <v>30</v>
      </c>
      <c r="E149" s="205"/>
      <c r="F149" s="205"/>
      <c r="G149" s="205"/>
      <c r="H149" s="205"/>
      <c r="I149" s="205"/>
      <c r="J149" s="205"/>
      <c r="K149" s="116"/>
      <c r="M149" s="248"/>
      <c r="N149" s="249"/>
      <c r="O149" s="249"/>
      <c r="P149" s="249"/>
      <c r="Q149" s="250"/>
    </row>
    <row r="150" spans="1:17">
      <c r="K150" s="111"/>
    </row>
    <row r="151" spans="1:17">
      <c r="K151" s="111"/>
    </row>
    <row r="152" spans="1:17">
      <c r="K152" s="111"/>
    </row>
    <row r="153" spans="1:17">
      <c r="K153" s="111"/>
    </row>
    <row r="154" spans="1:17">
      <c r="K154" s="111"/>
    </row>
    <row r="155" spans="1:17">
      <c r="K155" s="111"/>
    </row>
    <row r="156" spans="1:17">
      <c r="K156" s="111"/>
    </row>
    <row r="157" spans="1:17">
      <c r="K157" s="111"/>
    </row>
    <row r="158" spans="1:17">
      <c r="K158" s="111"/>
    </row>
    <row r="159" spans="1:17">
      <c r="K159" s="111"/>
    </row>
    <row r="160" spans="1:17">
      <c r="K160" s="111"/>
    </row>
    <row r="161" spans="2:11">
      <c r="K161" s="111"/>
    </row>
    <row r="162" spans="2:11">
      <c r="K162" s="111"/>
    </row>
    <row r="163" spans="2:11">
      <c r="K163" s="111"/>
    </row>
    <row r="164" spans="2:11">
      <c r="K164" s="111"/>
    </row>
    <row r="165" spans="2:11">
      <c r="K165" s="111"/>
    </row>
    <row r="166" spans="2:11">
      <c r="K166" s="111"/>
    </row>
    <row r="167" spans="2:11" ht="15">
      <c r="B167" s="1"/>
      <c r="K167" s="111"/>
    </row>
    <row r="168" spans="2:11">
      <c r="K168" s="111"/>
    </row>
    <row r="169" spans="2:11">
      <c r="K169" s="111"/>
    </row>
    <row r="170" spans="2:11">
      <c r="K170" s="111"/>
    </row>
    <row r="171" spans="2:11">
      <c r="K171" s="111"/>
    </row>
    <row r="172" spans="2:11">
      <c r="K172" s="111"/>
    </row>
    <row r="173" spans="2:11">
      <c r="K173" s="111"/>
    </row>
    <row r="174" spans="2:11">
      <c r="K174" s="111"/>
    </row>
    <row r="175" spans="2:11">
      <c r="K175" s="111"/>
    </row>
    <row r="176" spans="2:11">
      <c r="K176" s="111"/>
    </row>
    <row r="177" spans="11:11">
      <c r="K177" s="111"/>
    </row>
    <row r="178" spans="11:11">
      <c r="K178" s="111"/>
    </row>
    <row r="179" spans="11:11">
      <c r="K179" s="111"/>
    </row>
    <row r="180" spans="11:11">
      <c r="K180" s="111"/>
    </row>
    <row r="181" spans="11:11">
      <c r="K181" s="111"/>
    </row>
    <row r="182" spans="11:11">
      <c r="K182" s="111"/>
    </row>
    <row r="183" spans="11:11">
      <c r="K183" s="111"/>
    </row>
    <row r="184" spans="11:11">
      <c r="K184" s="111"/>
    </row>
    <row r="185" spans="11:11">
      <c r="K185" s="111"/>
    </row>
    <row r="186" spans="11:11">
      <c r="K186" s="111"/>
    </row>
    <row r="187" spans="11:11">
      <c r="K187" s="111"/>
    </row>
    <row r="188" spans="11:11">
      <c r="K188" s="111"/>
    </row>
    <row r="189" spans="11:11">
      <c r="K189" s="111"/>
    </row>
    <row r="190" spans="11:11">
      <c r="K190" s="111"/>
    </row>
    <row r="191" spans="11:11">
      <c r="K191" s="111"/>
    </row>
    <row r="192" spans="11:11">
      <c r="K192" s="111"/>
    </row>
    <row r="193" spans="11:11">
      <c r="K193" s="111"/>
    </row>
    <row r="194" spans="11:11">
      <c r="K194" s="111"/>
    </row>
    <row r="195" spans="11:11">
      <c r="K195" s="111"/>
    </row>
    <row r="196" spans="11:11">
      <c r="K196" s="111"/>
    </row>
    <row r="197" spans="11:11">
      <c r="K197" s="111"/>
    </row>
    <row r="198" spans="11:11">
      <c r="K198" s="111"/>
    </row>
    <row r="199" spans="11:11">
      <c r="K199" s="111"/>
    </row>
    <row r="200" spans="11:11">
      <c r="K200" s="111"/>
    </row>
    <row r="201" spans="11:11">
      <c r="K201" s="111"/>
    </row>
    <row r="202" spans="11:11">
      <c r="K202" s="111"/>
    </row>
    <row r="203" spans="11:11">
      <c r="K203" s="111"/>
    </row>
    <row r="204" spans="11:11">
      <c r="K204" s="111"/>
    </row>
    <row r="205" spans="11:11">
      <c r="K205" s="111"/>
    </row>
    <row r="206" spans="11:11">
      <c r="K206" s="111"/>
    </row>
    <row r="207" spans="11:11">
      <c r="K207" s="111"/>
    </row>
    <row r="208" spans="11:11">
      <c r="K208" s="111"/>
    </row>
    <row r="209" spans="11:11">
      <c r="K209" s="111"/>
    </row>
    <row r="210" spans="11:11">
      <c r="K210" s="111"/>
    </row>
    <row r="211" spans="11:11">
      <c r="K211" s="111"/>
    </row>
    <row r="212" spans="11:11">
      <c r="K212" s="111"/>
    </row>
    <row r="213" spans="11:11">
      <c r="K213" s="111"/>
    </row>
    <row r="214" spans="11:11">
      <c r="K214" s="111"/>
    </row>
    <row r="215" spans="11:11">
      <c r="K215" s="111"/>
    </row>
    <row r="216" spans="11:11">
      <c r="K216" s="111"/>
    </row>
    <row r="217" spans="11:11">
      <c r="K217" s="111"/>
    </row>
    <row r="218" spans="11:11">
      <c r="K218" s="111"/>
    </row>
    <row r="219" spans="11:11">
      <c r="K219" s="111"/>
    </row>
    <row r="220" spans="11:11">
      <c r="K220" s="111"/>
    </row>
    <row r="221" spans="11:11">
      <c r="K221" s="111"/>
    </row>
    <row r="222" spans="11:11">
      <c r="K222" s="111"/>
    </row>
    <row r="223" spans="11:11">
      <c r="K223" s="111"/>
    </row>
    <row r="224" spans="11:11">
      <c r="K224" s="111"/>
    </row>
    <row r="225" spans="11:11">
      <c r="K225" s="111"/>
    </row>
    <row r="226" spans="11:11">
      <c r="K226" s="111"/>
    </row>
    <row r="227" spans="11:11">
      <c r="K227" s="111"/>
    </row>
    <row r="228" spans="11:11">
      <c r="K228" s="111"/>
    </row>
    <row r="229" spans="11:11">
      <c r="K229" s="111"/>
    </row>
    <row r="230" spans="11:11">
      <c r="K230" s="111"/>
    </row>
    <row r="231" spans="11:11">
      <c r="K231" s="111"/>
    </row>
    <row r="232" spans="11:11">
      <c r="K232" s="111"/>
    </row>
    <row r="233" spans="11:11">
      <c r="K233" s="111"/>
    </row>
    <row r="234" spans="11:11">
      <c r="K234" s="111"/>
    </row>
    <row r="235" spans="11:11">
      <c r="K235" s="111"/>
    </row>
    <row r="236" spans="11:11">
      <c r="K236" s="111"/>
    </row>
    <row r="237" spans="11:11">
      <c r="K237" s="111"/>
    </row>
    <row r="238" spans="11:11">
      <c r="K238" s="111"/>
    </row>
    <row r="239" spans="11:11">
      <c r="K239" s="111"/>
    </row>
    <row r="240" spans="11:11">
      <c r="K240" s="111"/>
    </row>
    <row r="241" spans="11:11">
      <c r="K241" s="111"/>
    </row>
    <row r="242" spans="11:11">
      <c r="K242" s="111"/>
    </row>
    <row r="243" spans="11:11">
      <c r="K243" s="111"/>
    </row>
    <row r="244" spans="11:11">
      <c r="K244" s="111"/>
    </row>
    <row r="245" spans="11:11">
      <c r="K245" s="111"/>
    </row>
    <row r="246" spans="11:11">
      <c r="K246" s="111"/>
    </row>
    <row r="247" spans="11:11">
      <c r="K247" s="111"/>
    </row>
    <row r="248" spans="11:11">
      <c r="K248" s="111"/>
    </row>
    <row r="249" spans="11:11">
      <c r="K249" s="111"/>
    </row>
    <row r="250" spans="11:11">
      <c r="K250" s="111"/>
    </row>
    <row r="251" spans="11:11">
      <c r="K251" s="111"/>
    </row>
    <row r="252" spans="11:11">
      <c r="K252" s="111"/>
    </row>
    <row r="253" spans="11:11">
      <c r="K253" s="111"/>
    </row>
    <row r="254" spans="11:11">
      <c r="K254" s="111"/>
    </row>
    <row r="255" spans="11:11">
      <c r="K255" s="111"/>
    </row>
    <row r="256" spans="11:11">
      <c r="K256" s="111"/>
    </row>
    <row r="257" spans="11:11">
      <c r="K257" s="111"/>
    </row>
    <row r="258" spans="11:11">
      <c r="K258" s="111"/>
    </row>
    <row r="259" spans="11:11">
      <c r="K259" s="111"/>
    </row>
    <row r="260" spans="11:11">
      <c r="K260" s="111"/>
    </row>
    <row r="261" spans="11:11">
      <c r="K261" s="111"/>
    </row>
    <row r="262" spans="11:11">
      <c r="K262" s="111"/>
    </row>
    <row r="263" spans="11:11">
      <c r="K263" s="111"/>
    </row>
    <row r="264" spans="11:11">
      <c r="K264" s="111"/>
    </row>
    <row r="265" spans="11:11">
      <c r="K265" s="111"/>
    </row>
    <row r="266" spans="11:11">
      <c r="K266" s="111"/>
    </row>
    <row r="267" spans="11:11">
      <c r="K267" s="111"/>
    </row>
    <row r="268" spans="11:11">
      <c r="K268" s="111"/>
    </row>
    <row r="269" spans="11:11">
      <c r="K269" s="111"/>
    </row>
    <row r="270" spans="11:11">
      <c r="K270" s="111"/>
    </row>
    <row r="271" spans="11:11">
      <c r="K271" s="111"/>
    </row>
    <row r="272" spans="11:11">
      <c r="K272" s="111"/>
    </row>
    <row r="273" spans="11:11">
      <c r="K273" s="111"/>
    </row>
    <row r="274" spans="11:11">
      <c r="K274" s="111"/>
    </row>
  </sheetData>
  <sheetProtection password="CA57" sheet="1" objects="1" scenarios="1"/>
  <mergeCells count="158">
    <mergeCell ref="B7:B11"/>
    <mergeCell ref="C7:C11"/>
    <mergeCell ref="D7:J7"/>
    <mergeCell ref="D8:J9"/>
    <mergeCell ref="M8:Q11"/>
    <mergeCell ref="D10:J11"/>
    <mergeCell ref="A7:A23"/>
    <mergeCell ref="D61:J61"/>
    <mergeCell ref="D52:J53"/>
    <mergeCell ref="D30:J31"/>
    <mergeCell ref="D34:J35"/>
    <mergeCell ref="D38:J38"/>
    <mergeCell ref="D42:J42"/>
    <mergeCell ref="D43:J44"/>
    <mergeCell ref="D60:J60"/>
    <mergeCell ref="D58:J58"/>
    <mergeCell ref="D59:J59"/>
    <mergeCell ref="D48:J48"/>
    <mergeCell ref="A93:A105"/>
    <mergeCell ref="M14:Q17"/>
    <mergeCell ref="B19:B23"/>
    <mergeCell ref="C19:C23"/>
    <mergeCell ref="D19:J19"/>
    <mergeCell ref="M20:Q23"/>
    <mergeCell ref="D20:J21"/>
    <mergeCell ref="D22:J23"/>
    <mergeCell ref="D16:J17"/>
    <mergeCell ref="D14:J15"/>
    <mergeCell ref="B13:B17"/>
    <mergeCell ref="C13:C17"/>
    <mergeCell ref="D13:J13"/>
    <mergeCell ref="A25:A28"/>
    <mergeCell ref="C25:C28"/>
    <mergeCell ref="B50:B61"/>
    <mergeCell ref="C50:C61"/>
    <mergeCell ref="D50:J50"/>
    <mergeCell ref="D51:J51"/>
    <mergeCell ref="D40:J41"/>
    <mergeCell ref="D36:J36"/>
    <mergeCell ref="D47:J47"/>
    <mergeCell ref="B78:B84"/>
    <mergeCell ref="C78:C84"/>
    <mergeCell ref="D124:J124"/>
    <mergeCell ref="M99:Q105"/>
    <mergeCell ref="M94:Q96"/>
    <mergeCell ref="D95:J96"/>
    <mergeCell ref="M26:Q28"/>
    <mergeCell ref="A30:A44"/>
    <mergeCell ref="B30:B36"/>
    <mergeCell ref="C30:C36"/>
    <mergeCell ref="D32:J33"/>
    <mergeCell ref="B38:B44"/>
    <mergeCell ref="C38:C44"/>
    <mergeCell ref="M39:Q44"/>
    <mergeCell ref="D46:J46"/>
    <mergeCell ref="D39:J39"/>
    <mergeCell ref="B25:B28"/>
    <mergeCell ref="M51:Q61"/>
    <mergeCell ref="D80:J80"/>
    <mergeCell ref="D89:J89"/>
    <mergeCell ref="M87:Q91"/>
    <mergeCell ref="M79:Q84"/>
    <mergeCell ref="M71:Q76"/>
    <mergeCell ref="M31:Q36"/>
    <mergeCell ref="C46:C48"/>
    <mergeCell ref="M47:Q48"/>
    <mergeCell ref="M131:Q133"/>
    <mergeCell ref="A107:A124"/>
    <mergeCell ref="B107:B110"/>
    <mergeCell ref="C107:C110"/>
    <mergeCell ref="D107:J107"/>
    <mergeCell ref="D108:J108"/>
    <mergeCell ref="M108:Q110"/>
    <mergeCell ref="D109:J110"/>
    <mergeCell ref="B112:B118"/>
    <mergeCell ref="C112:C118"/>
    <mergeCell ref="D112:J113"/>
    <mergeCell ref="M113:Q118"/>
    <mergeCell ref="D114:J114"/>
    <mergeCell ref="D115:J115"/>
    <mergeCell ref="D116:J117"/>
    <mergeCell ref="B120:B124"/>
    <mergeCell ref="C120:C124"/>
    <mergeCell ref="D120:J120"/>
    <mergeCell ref="D118:J118"/>
    <mergeCell ref="M127:Q128"/>
    <mergeCell ref="M121:Q124"/>
    <mergeCell ref="D122:J122"/>
    <mergeCell ref="D121:J121"/>
    <mergeCell ref="D123:J123"/>
    <mergeCell ref="M136:Q137"/>
    <mergeCell ref="D137:J137"/>
    <mergeCell ref="B139:B144"/>
    <mergeCell ref="C139:C144"/>
    <mergeCell ref="D139:J139"/>
    <mergeCell ref="M140:Q144"/>
    <mergeCell ref="D141:J143"/>
    <mergeCell ref="D144:J144"/>
    <mergeCell ref="D140:J140"/>
    <mergeCell ref="A135:A144"/>
    <mergeCell ref="B135:B137"/>
    <mergeCell ref="C135:C137"/>
    <mergeCell ref="A126:A128"/>
    <mergeCell ref="B126:B128"/>
    <mergeCell ref="C126:C128"/>
    <mergeCell ref="D126:J126"/>
    <mergeCell ref="D132:J132"/>
    <mergeCell ref="D133:J133"/>
    <mergeCell ref="D135:J135"/>
    <mergeCell ref="A130:A133"/>
    <mergeCell ref="B130:B133"/>
    <mergeCell ref="C130:C133"/>
    <mergeCell ref="D130:J130"/>
    <mergeCell ref="D131:J131"/>
    <mergeCell ref="D136:J136"/>
    <mergeCell ref="B86:B91"/>
    <mergeCell ref="C86:C91"/>
    <mergeCell ref="D88:J88"/>
    <mergeCell ref="B98:B105"/>
    <mergeCell ref="C98:C105"/>
    <mergeCell ref="D98:J99"/>
    <mergeCell ref="B93:B96"/>
    <mergeCell ref="C93:C96"/>
    <mergeCell ref="D93:J93"/>
    <mergeCell ref="D94:J94"/>
    <mergeCell ref="D78:J79"/>
    <mergeCell ref="D81:J82"/>
    <mergeCell ref="D83:J84"/>
    <mergeCell ref="D86:J87"/>
    <mergeCell ref="D90:J91"/>
    <mergeCell ref="D100:J100"/>
    <mergeCell ref="D101:J101"/>
    <mergeCell ref="D102:J103"/>
    <mergeCell ref="D104:J105"/>
    <mergeCell ref="B146:B149"/>
    <mergeCell ref="C146:C149"/>
    <mergeCell ref="D146:J147"/>
    <mergeCell ref="M147:Q149"/>
    <mergeCell ref="A146:A149"/>
    <mergeCell ref="D25:J25"/>
    <mergeCell ref="A46:A76"/>
    <mergeCell ref="D54:J55"/>
    <mergeCell ref="D56:J57"/>
    <mergeCell ref="D64:J65"/>
    <mergeCell ref="D67:J68"/>
    <mergeCell ref="D70:J71"/>
    <mergeCell ref="D73:J74"/>
    <mergeCell ref="D75:J76"/>
    <mergeCell ref="B70:B76"/>
    <mergeCell ref="C70:C76"/>
    <mergeCell ref="D72:J72"/>
    <mergeCell ref="B63:B68"/>
    <mergeCell ref="C63:C68"/>
    <mergeCell ref="D63:J63"/>
    <mergeCell ref="M64:Q68"/>
    <mergeCell ref="D66:J66"/>
    <mergeCell ref="B46:B48"/>
    <mergeCell ref="A78:A91"/>
  </mergeCells>
  <dataValidations count="7">
    <dataValidation type="list" showInputMessage="1" showErrorMessage="1" error="Enter 0, 1 or 2" sqref="K140 K80 K64 K72 K88 K131">
      <formula1>$AA$16:$AA$18</formula1>
    </dataValidation>
    <dataValidation type="list" showInputMessage="1" showErrorMessage="1" error="Enter 0, 1, 2 or 3" sqref="K121 K51 K100 K114">
      <formula1>$AA$16:$AA$19</formula1>
    </dataValidation>
    <dataValidation type="decimal" operator="greaterThanOrEqual" showInputMessage="1" showErrorMessage="1" error="Please enter a number" sqref="K108 K94 K20 K14">
      <formula1>0</formula1>
    </dataValidation>
    <dataValidation type="list" showInputMessage="1" showErrorMessage="1" error="Please enter 0 or 1" sqref="K47 K148 K136">
      <formula1>$AA$16:$AA$17</formula1>
    </dataValidation>
    <dataValidation type="list" showInputMessage="1" showErrorMessage="1" error="Please enter &quot;Yes&quot; or 'No&quot;" sqref="K127 K26 K8">
      <formula1>$AA$13:$AA$14</formula1>
    </dataValidation>
    <dataValidation type="list" showInputMessage="1" showErrorMessage="1" error="Enter 0, 1, 2 or 3" sqref="K32">
      <formula1>$AA$16:$AA$18</formula1>
    </dataValidation>
    <dataValidation type="list" showInputMessage="1" showErrorMessage="1" error="Enter 0, 1 or 2" sqref="K39">
      <formula1>$AA$16:$AA$19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5"/>
  <sheetViews>
    <sheetView showGridLines="0" zoomScaleNormal="100" workbookViewId="0">
      <selection activeCell="E14" sqref="E14:F14"/>
    </sheetView>
  </sheetViews>
  <sheetFormatPr defaultRowHeight="14.25"/>
  <cols>
    <col min="1" max="1" width="2.25" customWidth="1"/>
    <col min="2" max="2" width="2.75" customWidth="1"/>
    <col min="3" max="3" width="6.25" customWidth="1"/>
    <col min="4" max="4" width="29.375" customWidth="1"/>
    <col min="5" max="5" width="5.625" customWidth="1"/>
    <col min="6" max="6" width="19.5" customWidth="1"/>
    <col min="7" max="7" width="11.25" customWidth="1"/>
    <col min="8" max="8" width="11.625" customWidth="1"/>
    <col min="9" max="9" width="5.875" customWidth="1"/>
    <col min="10" max="10" width="3" customWidth="1"/>
    <col min="11" max="11" width="16.25" customWidth="1"/>
    <col min="12" max="12" width="15.625" customWidth="1"/>
    <col min="13" max="13" width="5.375" customWidth="1"/>
    <col min="14" max="14" width="11.125" customWidth="1"/>
    <col min="19" max="19" width="18.125" customWidth="1"/>
  </cols>
  <sheetData>
    <row r="1" spans="2:14" ht="16.5">
      <c r="M1" s="202"/>
      <c r="N1" s="202"/>
    </row>
    <row r="2" spans="2:14" ht="16.5">
      <c r="M2" s="202"/>
      <c r="N2" s="202"/>
    </row>
    <row r="3" spans="2:14" ht="30">
      <c r="C3" s="144" t="s">
        <v>94</v>
      </c>
      <c r="M3" s="202"/>
      <c r="N3" s="202"/>
    </row>
    <row r="4" spans="2:14" ht="16.5">
      <c r="M4" s="202"/>
      <c r="N4" s="202"/>
    </row>
    <row r="5" spans="2:14" ht="16.5">
      <c r="C5" s="9"/>
      <c r="M5" s="202"/>
      <c r="N5" s="202"/>
    </row>
    <row r="6" spans="2:14" ht="17.25" thickBot="1">
      <c r="C6" s="9"/>
      <c r="M6" s="202"/>
      <c r="N6" s="202"/>
    </row>
    <row r="7" spans="2:14" ht="15.75" customHeight="1">
      <c r="B7" s="145"/>
      <c r="C7" s="146"/>
      <c r="D7" s="146"/>
      <c r="E7" s="146"/>
      <c r="F7" s="146"/>
      <c r="G7" s="146"/>
      <c r="H7" s="146"/>
      <c r="I7" s="147"/>
      <c r="K7" s="148"/>
      <c r="L7" s="149"/>
      <c r="M7" s="217"/>
      <c r="N7" s="202"/>
    </row>
    <row r="8" spans="2:14" ht="18.75">
      <c r="B8" s="150"/>
      <c r="C8" s="425" t="s">
        <v>73</v>
      </c>
      <c r="D8" s="425"/>
      <c r="E8" s="426" t="str">
        <f>IF(Cover!D14&lt;&gt;"",Cover!D14,"")</f>
        <v/>
      </c>
      <c r="F8" s="426"/>
      <c r="G8" s="426"/>
      <c r="H8" s="426"/>
      <c r="I8" s="427"/>
      <c r="K8" s="423" t="s">
        <v>74</v>
      </c>
      <c r="L8" s="424" t="str">
        <f>IF(AND(E29="Yes",I19&gt;0,I20="Yes",I21="Yes",I22&gt;0,I23&gt;0,I24&gt;0),"Qualifying",IF(AND(E29="Yes",I19&gt;0,I20="Yes"),"Contributing","Early"))</f>
        <v>Early</v>
      </c>
      <c r="M8" s="217"/>
      <c r="N8" s="202"/>
    </row>
    <row r="9" spans="2:14" ht="18.75">
      <c r="B9" s="150"/>
      <c r="C9" s="425" t="s">
        <v>75</v>
      </c>
      <c r="D9" s="425"/>
      <c r="E9" s="426" t="str">
        <f>IF(Cover!D16&lt;&gt;"",Cover!D16,"")</f>
        <v/>
      </c>
      <c r="F9" s="426"/>
      <c r="G9" s="426"/>
      <c r="H9" s="426"/>
      <c r="I9" s="427"/>
      <c r="K9" s="423"/>
      <c r="L9" s="424"/>
      <c r="M9" s="217"/>
      <c r="N9" s="202"/>
    </row>
    <row r="10" spans="2:14" ht="19.5" thickBot="1">
      <c r="B10" s="150"/>
      <c r="C10" s="425" t="s">
        <v>76</v>
      </c>
      <c r="D10" s="425"/>
      <c r="E10" s="426" t="str">
        <f>IF(Cover!D18&lt;&gt;"",Cover!D18,"")</f>
        <v/>
      </c>
      <c r="F10" s="426"/>
      <c r="G10" s="426"/>
      <c r="H10" s="426"/>
      <c r="I10" s="427"/>
      <c r="K10" s="151"/>
      <c r="L10" s="152"/>
      <c r="M10" s="217"/>
      <c r="N10" s="202"/>
    </row>
    <row r="11" spans="2:14" ht="19.5" thickBot="1">
      <c r="B11" s="150"/>
      <c r="C11" s="425" t="s">
        <v>77</v>
      </c>
      <c r="D11" s="425"/>
      <c r="E11" s="426" t="str">
        <f>IF(Cover!D20&lt;&gt;"",Cover!D20,"")</f>
        <v/>
      </c>
      <c r="F11" s="426"/>
      <c r="G11" s="426"/>
      <c r="H11" s="426"/>
      <c r="I11" s="427"/>
      <c r="K11" s="153"/>
      <c r="L11" s="154"/>
      <c r="M11" s="218"/>
      <c r="N11" s="202"/>
    </row>
    <row r="12" spans="2:14" ht="18.75">
      <c r="B12" s="150"/>
      <c r="C12" s="425" t="s">
        <v>78</v>
      </c>
      <c r="D12" s="425"/>
      <c r="E12" s="437" t="str">
        <f>REPLACE(Cover!C12,FIND("PROJECT THEME",UPPER(Cover!C12),1),20,"Scoring Sheet")</f>
        <v>Other--Integrated Vegetation Managment Scoring Sheet</v>
      </c>
      <c r="F12" s="437"/>
      <c r="G12" s="437"/>
      <c r="H12" s="437"/>
      <c r="I12" s="438"/>
      <c r="K12" s="155"/>
      <c r="L12" s="156"/>
      <c r="M12" s="217"/>
      <c r="N12" s="202"/>
    </row>
    <row r="13" spans="2:14" ht="18">
      <c r="B13" s="150"/>
      <c r="C13" s="157"/>
      <c r="D13" s="158"/>
      <c r="E13" s="159"/>
      <c r="F13" s="159"/>
      <c r="G13" s="159"/>
      <c r="H13" s="159"/>
      <c r="I13" s="160"/>
      <c r="K13" s="423" t="s">
        <v>79</v>
      </c>
      <c r="L13" s="161">
        <f>IF(L8="Early",0,SUM(E30:E50))</f>
        <v>0</v>
      </c>
      <c r="M13" s="217"/>
      <c r="N13" s="202"/>
    </row>
    <row r="14" spans="2:14" ht="18.75">
      <c r="B14" s="150"/>
      <c r="C14" s="425" t="s">
        <v>80</v>
      </c>
      <c r="D14" s="425"/>
      <c r="E14" s="439"/>
      <c r="F14" s="440"/>
      <c r="G14" s="159"/>
      <c r="H14" s="159"/>
      <c r="I14" s="160"/>
      <c r="K14" s="423"/>
      <c r="L14" s="162" t="s">
        <v>81</v>
      </c>
      <c r="M14" s="217"/>
      <c r="N14" s="202"/>
    </row>
    <row r="15" spans="2:14" ht="17.25" thickBot="1">
      <c r="B15" s="163"/>
      <c r="C15" s="164"/>
      <c r="D15" s="164"/>
      <c r="E15" s="164"/>
      <c r="F15" s="164"/>
      <c r="G15" s="164"/>
      <c r="H15" s="164"/>
      <c r="I15" s="165"/>
      <c r="K15" s="166"/>
      <c r="L15" s="167"/>
      <c r="M15" s="217"/>
      <c r="N15" s="202"/>
    </row>
    <row r="16" spans="2:14" ht="16.5">
      <c r="M16" s="202"/>
      <c r="N16" s="202"/>
    </row>
    <row r="17" spans="2:14" ht="21">
      <c r="C17" s="140" t="s">
        <v>82</v>
      </c>
      <c r="M17" s="202"/>
      <c r="N17" s="202"/>
    </row>
    <row r="18" spans="2:14" ht="16.5">
      <c r="C18" s="141" t="s">
        <v>37</v>
      </c>
      <c r="D18" s="109"/>
      <c r="G18" s="204" t="s">
        <v>56</v>
      </c>
      <c r="H18" s="204" t="s">
        <v>83</v>
      </c>
      <c r="I18" s="204" t="s">
        <v>84</v>
      </c>
      <c r="M18" s="202"/>
      <c r="N18" s="202"/>
    </row>
    <row r="19" spans="2:14" ht="16.5">
      <c r="B19" s="211">
        <v>1</v>
      </c>
      <c r="C19" s="168" t="s">
        <v>85</v>
      </c>
      <c r="D19" s="169"/>
      <c r="E19" s="169"/>
      <c r="F19" s="169"/>
      <c r="G19" s="170" t="s">
        <v>187</v>
      </c>
      <c r="H19" s="170" t="s">
        <v>86</v>
      </c>
      <c r="I19" s="171">
        <f>E33</f>
        <v>0</v>
      </c>
      <c r="M19" s="202"/>
      <c r="N19" s="202"/>
    </row>
    <row r="20" spans="2:14" ht="16.5">
      <c r="B20" s="170">
        <v>2</v>
      </c>
      <c r="C20" s="172" t="s">
        <v>47</v>
      </c>
      <c r="D20" s="6"/>
      <c r="E20" s="6"/>
      <c r="F20" s="6"/>
      <c r="G20" s="173" t="s">
        <v>197</v>
      </c>
      <c r="H20" s="173" t="s">
        <v>63</v>
      </c>
      <c r="I20" s="174">
        <f>E46</f>
        <v>0</v>
      </c>
      <c r="M20" s="202"/>
      <c r="N20" s="202"/>
    </row>
    <row r="21" spans="2:14" ht="16.5">
      <c r="B21" s="170">
        <v>3</v>
      </c>
      <c r="C21" s="441" t="s">
        <v>87</v>
      </c>
      <c r="D21" s="442"/>
      <c r="E21" s="442"/>
      <c r="F21" s="443"/>
      <c r="G21" s="170" t="s">
        <v>186</v>
      </c>
      <c r="H21" s="170" t="s">
        <v>63</v>
      </c>
      <c r="I21" s="171">
        <f>E32</f>
        <v>0</v>
      </c>
      <c r="M21" s="202"/>
      <c r="N21" s="202"/>
    </row>
    <row r="22" spans="2:14">
      <c r="B22" s="428">
        <v>4</v>
      </c>
      <c r="C22" s="430" t="s">
        <v>88</v>
      </c>
      <c r="D22" s="431"/>
      <c r="E22" s="431"/>
      <c r="F22" s="431"/>
      <c r="G22" s="175" t="s">
        <v>184</v>
      </c>
      <c r="H22" s="175" t="s">
        <v>86</v>
      </c>
      <c r="I22" s="176">
        <f>E30</f>
        <v>0</v>
      </c>
      <c r="M22" s="202"/>
      <c r="N22" s="202"/>
    </row>
    <row r="23" spans="2:14">
      <c r="B23" s="429"/>
      <c r="C23" s="432"/>
      <c r="D23" s="433"/>
      <c r="E23" s="433"/>
      <c r="F23" s="433"/>
      <c r="G23" s="173" t="s">
        <v>185</v>
      </c>
      <c r="H23" s="173" t="s">
        <v>86</v>
      </c>
      <c r="I23" s="174">
        <f>E31</f>
        <v>0</v>
      </c>
      <c r="M23" s="202"/>
      <c r="N23" s="202"/>
    </row>
    <row r="24" spans="2:14" ht="16.5">
      <c r="B24" s="170">
        <v>5</v>
      </c>
      <c r="C24" s="172" t="s">
        <v>89</v>
      </c>
      <c r="D24" s="6"/>
      <c r="E24" s="6"/>
      <c r="F24" s="6"/>
      <c r="G24" s="173" t="s">
        <v>208</v>
      </c>
      <c r="H24" s="173" t="s">
        <v>86</v>
      </c>
      <c r="I24" s="174">
        <f>E38</f>
        <v>0</v>
      </c>
      <c r="M24" s="202"/>
      <c r="N24" s="202"/>
    </row>
    <row r="25" spans="2:14" ht="16.5">
      <c r="G25" s="177"/>
      <c r="H25" s="177"/>
      <c r="I25" s="178"/>
      <c r="M25" s="202"/>
      <c r="N25" s="202"/>
    </row>
    <row r="26" spans="2:14" ht="22.5">
      <c r="C26" s="179" t="s">
        <v>90</v>
      </c>
      <c r="D26" s="3"/>
      <c r="E26" s="180"/>
      <c r="F26" s="180"/>
      <c r="M26" s="202"/>
      <c r="N26" s="202"/>
    </row>
    <row r="27" spans="2:14" ht="4.5" customHeight="1">
      <c r="M27" s="202"/>
      <c r="N27" s="202"/>
    </row>
    <row r="28" spans="2:14" ht="16.5">
      <c r="C28" s="2" t="s">
        <v>91</v>
      </c>
      <c r="D28" s="2" t="s">
        <v>16</v>
      </c>
      <c r="E28" s="181" t="s">
        <v>17</v>
      </c>
      <c r="F28" s="181" t="s">
        <v>42</v>
      </c>
      <c r="H28" s="9"/>
      <c r="M28" s="202"/>
      <c r="N28" s="202"/>
    </row>
    <row r="29" spans="2:14" s="202" customFormat="1" ht="16.5">
      <c r="C29" s="192" t="s">
        <v>219</v>
      </c>
      <c r="D29" s="182" t="s">
        <v>220</v>
      </c>
      <c r="E29" s="182">
        <f>Scoring!K8</f>
        <v>0</v>
      </c>
      <c r="F29" s="216" t="s">
        <v>92</v>
      </c>
      <c r="H29" s="9"/>
    </row>
    <row r="30" spans="2:14" ht="16.5">
      <c r="C30" s="192" t="s">
        <v>184</v>
      </c>
      <c r="D30" s="182" t="str">
        <f>Calculations!D13</f>
        <v>Size</v>
      </c>
      <c r="E30" s="182">
        <f>Calculations!K13</f>
        <v>0</v>
      </c>
      <c r="F30" s="182">
        <f>Calculations!F13</f>
        <v>3.8000000000000007</v>
      </c>
      <c r="M30" s="202"/>
      <c r="N30" s="202"/>
    </row>
    <row r="31" spans="2:14" ht="16.5">
      <c r="C31" s="182" t="s">
        <v>185</v>
      </c>
      <c r="D31" s="182" t="str">
        <f>Calculations!D15</f>
        <v xml:space="preserve">Duration </v>
      </c>
      <c r="E31" s="182">
        <f>Calculations!K15</f>
        <v>0</v>
      </c>
      <c r="F31" s="182">
        <f>Calculations!F15</f>
        <v>3.8000000000000007</v>
      </c>
      <c r="L31" s="183"/>
      <c r="M31" s="202"/>
      <c r="N31" s="202"/>
    </row>
    <row r="32" spans="2:14" ht="16.5">
      <c r="C32" s="184" t="s">
        <v>186</v>
      </c>
      <c r="D32" s="184" t="str">
        <f>Calculations!C20</f>
        <v>Stated conservation objective</v>
      </c>
      <c r="E32" s="185">
        <f>Scoring!K26</f>
        <v>0</v>
      </c>
      <c r="F32" s="185" t="s">
        <v>92</v>
      </c>
      <c r="L32" s="183"/>
      <c r="M32" s="202"/>
      <c r="N32" s="202"/>
    </row>
    <row r="33" spans="3:15">
      <c r="C33" s="186" t="s">
        <v>187</v>
      </c>
      <c r="D33" s="186" t="str">
        <f>Calculations!D17</f>
        <v xml:space="preserve">Locally appropriate </v>
      </c>
      <c r="E33" s="186">
        <f>Calculations!K17</f>
        <v>0</v>
      </c>
      <c r="F33" s="186">
        <f>Calculations!F17</f>
        <v>11.399999999999999</v>
      </c>
      <c r="M33" s="202"/>
      <c r="N33" s="202"/>
    </row>
    <row r="34" spans="3:15">
      <c r="C34" s="186" t="s">
        <v>188</v>
      </c>
      <c r="D34" s="186" t="str">
        <f>Calculations!D23</f>
        <v>Site Selection</v>
      </c>
      <c r="E34" s="186">
        <f>Calculations!K23</f>
        <v>0</v>
      </c>
      <c r="F34" s="186">
        <f>Calculations!F23</f>
        <v>5</v>
      </c>
      <c r="M34" s="451"/>
      <c r="N34" s="451"/>
      <c r="O34" s="451"/>
    </row>
    <row r="35" spans="3:15">
      <c r="C35" s="187" t="s">
        <v>189</v>
      </c>
      <c r="D35" s="187" t="str">
        <f>Calculations!D28</f>
        <v>Offer inspection cycle</v>
      </c>
      <c r="E35" s="187">
        <f>Calculations!K28</f>
        <v>0</v>
      </c>
      <c r="F35" s="187">
        <f>Calculations!F28</f>
        <v>3.4999999999999996</v>
      </c>
      <c r="M35" s="451"/>
      <c r="N35" s="451" t="s">
        <v>229</v>
      </c>
      <c r="O35" s="451"/>
    </row>
    <row r="36" spans="3:15" s="202" customFormat="1">
      <c r="C36" s="187" t="s">
        <v>206</v>
      </c>
      <c r="D36" s="187" t="str">
        <f>Calculations!D30</f>
        <v>Habitat parameter utilization</v>
      </c>
      <c r="E36" s="187">
        <f>Calculations!K30</f>
        <v>0</v>
      </c>
      <c r="F36" s="187">
        <f>Calculations!F30</f>
        <v>10.5</v>
      </c>
      <c r="M36" s="451"/>
      <c r="N36" s="451"/>
      <c r="O36" s="451"/>
    </row>
    <row r="37" spans="3:15" s="202" customFormat="1">
      <c r="C37" s="187" t="s">
        <v>207</v>
      </c>
      <c r="D37" s="187" t="str">
        <f>Calculations!D34</f>
        <v>Status or threshold guidance</v>
      </c>
      <c r="E37" s="187">
        <f>Calculations!K34</f>
        <v>0</v>
      </c>
      <c r="F37" s="187">
        <f>Calculations!F34</f>
        <v>10.5</v>
      </c>
      <c r="M37" s="451" t="s">
        <v>230</v>
      </c>
      <c r="N37" s="451"/>
      <c r="O37" s="451"/>
    </row>
    <row r="38" spans="3:15" s="202" customFormat="1">
      <c r="C38" s="187" t="s">
        <v>208</v>
      </c>
      <c r="D38" s="187" t="str">
        <f>Calculations!D37</f>
        <v>Activities respresentative of guidance</v>
      </c>
      <c r="E38" s="187">
        <f>Calculations!K37</f>
        <v>0</v>
      </c>
      <c r="F38" s="187">
        <f>Calculations!F37</f>
        <v>10.5</v>
      </c>
      <c r="M38" s="451"/>
      <c r="N38" s="451"/>
      <c r="O38" s="451"/>
    </row>
    <row r="39" spans="3:15">
      <c r="C39" s="188" t="s">
        <v>190</v>
      </c>
      <c r="D39" s="188" t="str">
        <f>Calculations!D41</f>
        <v>Verifying work</v>
      </c>
      <c r="E39" s="188">
        <f>Calculations!K41</f>
        <v>0</v>
      </c>
      <c r="F39" s="188">
        <f>Calculations!F41</f>
        <v>12</v>
      </c>
      <c r="M39" s="451"/>
      <c r="N39" s="451"/>
      <c r="O39" s="451"/>
    </row>
    <row r="40" spans="3:15">
      <c r="C40" s="188" t="s">
        <v>191</v>
      </c>
      <c r="D40" s="188" t="str">
        <f>Calculations!D44</f>
        <v>Adaptive management</v>
      </c>
      <c r="E40" s="188">
        <f>Calculations!K44</f>
        <v>0</v>
      </c>
      <c r="F40" s="188">
        <f>Calculations!F44</f>
        <v>3</v>
      </c>
      <c r="M40" s="451" t="s">
        <v>231</v>
      </c>
      <c r="N40" s="452">
        <f>Calculations!K13*Calculations!O13+Calculations!K15*Calculations!O15+Calculations!K23*Calculations!O23+Calculations!K28*Calculations!O28+Calculations!K30*Calculations!O30+Calculations!K37*Calculations!O37+Calculations!K41*Calculations!O41+Calculations!K44*Calculations!O44+Calculations!K48*Calculations!O48+Calculations!K50*Calculations!O50+Calculations!K57*Calculations!O57+Calculations!K72*Calculations!O72+Calculations!K74*Calculations!O74+Calculations!K77*Calculations!O77</f>
        <v>0</v>
      </c>
      <c r="O40" s="451"/>
    </row>
    <row r="41" spans="3:15">
      <c r="C41" s="189" t="s">
        <v>192</v>
      </c>
      <c r="D41" s="189" t="str">
        <f>Calculations!D48</f>
        <v>Employee participation</v>
      </c>
      <c r="E41" s="189">
        <f>Calculations!K48</f>
        <v>0</v>
      </c>
      <c r="F41" s="189">
        <f>Calculations!F48</f>
        <v>3.5000000000000004</v>
      </c>
      <c r="M41" s="451"/>
      <c r="N41" s="451"/>
      <c r="O41" s="451"/>
    </row>
    <row r="42" spans="3:15">
      <c r="C42" s="189" t="s">
        <v>193</v>
      </c>
      <c r="D42" s="189" t="str">
        <f>Calculations!D50</f>
        <v>Employee engagement</v>
      </c>
      <c r="E42" s="189">
        <f>Calculations!K50</f>
        <v>0</v>
      </c>
      <c r="F42" s="189">
        <f>Calculations!F50</f>
        <v>3.5000000000000004</v>
      </c>
      <c r="M42" s="451"/>
      <c r="N42" s="451"/>
      <c r="O42" s="451"/>
    </row>
    <row r="43" spans="3:15">
      <c r="C43" s="182" t="s">
        <v>194</v>
      </c>
      <c r="D43" s="182" t="str">
        <f>Calculations!D55</f>
        <v>Partner participation</v>
      </c>
      <c r="E43" s="182">
        <f>Calculations!K55</f>
        <v>0</v>
      </c>
      <c r="F43" s="182">
        <f>Calculations!F55</f>
        <v>2.8</v>
      </c>
      <c r="M43" s="451" t="s">
        <v>232</v>
      </c>
      <c r="N43" s="451"/>
      <c r="O43" s="451"/>
    </row>
    <row r="44" spans="3:15">
      <c r="C44" s="182" t="s">
        <v>195</v>
      </c>
      <c r="D44" s="182" t="str">
        <f>Calculations!D57</f>
        <v>Partner engagement</v>
      </c>
      <c r="E44" s="182">
        <f>Calculations!K57</f>
        <v>0</v>
      </c>
      <c r="F44" s="182">
        <f>Calculations!F57</f>
        <v>2.8</v>
      </c>
      <c r="M44" s="451"/>
      <c r="N44" s="451"/>
      <c r="O44" s="451"/>
    </row>
    <row r="45" spans="3:15">
      <c r="C45" s="182" t="s">
        <v>196</v>
      </c>
      <c r="D45" s="182" t="str">
        <f>Calculations!D61</f>
        <v>Technical advice</v>
      </c>
      <c r="E45" s="182">
        <f>Calculations!K61</f>
        <v>0</v>
      </c>
      <c r="F45" s="182">
        <f>Calculations!F61</f>
        <v>2.4</v>
      </c>
      <c r="M45" s="451"/>
      <c r="N45" s="451"/>
      <c r="O45" s="451"/>
    </row>
    <row r="46" spans="3:15">
      <c r="C46" s="184" t="s">
        <v>197</v>
      </c>
      <c r="D46" s="184" t="str">
        <f>Calculations!C65</f>
        <v>Exceeds regulatory requirements</v>
      </c>
      <c r="E46" s="185">
        <f>Scoring!K127</f>
        <v>0</v>
      </c>
      <c r="F46" s="185" t="s">
        <v>92</v>
      </c>
      <c r="M46" s="451"/>
      <c r="N46" s="451"/>
      <c r="O46" s="451"/>
    </row>
    <row r="47" spans="3:15">
      <c r="C47" s="186" t="s">
        <v>198</v>
      </c>
      <c r="D47" s="186" t="str">
        <f>Calculations!D68</f>
        <v>Connectivity</v>
      </c>
      <c r="E47" s="186">
        <f>Calculations!K68</f>
        <v>0</v>
      </c>
      <c r="F47" s="186">
        <f>Calculations!F68</f>
        <v>5</v>
      </c>
      <c r="M47" s="451"/>
      <c r="N47" s="451"/>
      <c r="O47" s="451"/>
    </row>
    <row r="48" spans="3:15">
      <c r="C48" s="187" t="s">
        <v>199</v>
      </c>
      <c r="D48" s="187" t="str">
        <f>Calculations!D72</f>
        <v>Corporate level commitment</v>
      </c>
      <c r="E48" s="187">
        <f>Calculations!K72</f>
        <v>0</v>
      </c>
      <c r="F48" s="187">
        <f>Calculations!F72</f>
        <v>1.2</v>
      </c>
      <c r="M48" s="451"/>
      <c r="N48" s="451"/>
      <c r="O48" s="451"/>
    </row>
    <row r="49" spans="3:14">
      <c r="C49" s="187" t="s">
        <v>200</v>
      </c>
      <c r="D49" s="187" t="str">
        <f>Calculations!D74</f>
        <v>Large-scale initiative alignment</v>
      </c>
      <c r="E49" s="187">
        <f>Calculations!K74</f>
        <v>0</v>
      </c>
      <c r="F49" s="187">
        <f>Calculations!F74</f>
        <v>3.9</v>
      </c>
      <c r="M49" s="202"/>
      <c r="N49" s="202"/>
    </row>
    <row r="50" spans="3:14">
      <c r="C50" s="209" t="s">
        <v>211</v>
      </c>
      <c r="D50" s="209" t="str">
        <f>Calculations!D77</f>
        <v>Existing certifications</v>
      </c>
      <c r="E50" s="209">
        <f>Calculations!K77</f>
        <v>0</v>
      </c>
      <c r="F50" s="209">
        <f>Calculations!F77</f>
        <v>0.89999999999999991</v>
      </c>
      <c r="M50" s="202"/>
      <c r="N50" s="202"/>
    </row>
    <row r="51" spans="3:14">
      <c r="M51" s="202"/>
      <c r="N51" s="202"/>
    </row>
    <row r="52" spans="3:14" ht="18" customHeight="1">
      <c r="C52" s="434" t="s">
        <v>258</v>
      </c>
      <c r="D52" s="435"/>
      <c r="E52" s="435"/>
      <c r="F52" s="435"/>
      <c r="G52" s="435"/>
      <c r="H52" s="435"/>
      <c r="I52" s="435"/>
      <c r="J52" s="435"/>
      <c r="K52" s="435"/>
      <c r="L52" s="436"/>
      <c r="M52" s="202"/>
      <c r="N52" s="202"/>
    </row>
    <row r="53" spans="3:14" ht="15" customHeight="1">
      <c r="M53" s="202"/>
      <c r="N53" s="202"/>
    </row>
    <row r="54" spans="3:14">
      <c r="D54" s="190"/>
      <c r="E54" s="191"/>
      <c r="F54" s="191"/>
      <c r="G54" s="191"/>
      <c r="H54" s="191"/>
      <c r="I54" s="5"/>
      <c r="J54" s="5"/>
      <c r="K54" s="5"/>
      <c r="M54" s="202"/>
      <c r="N54" s="202"/>
    </row>
    <row r="55" spans="3:14">
      <c r="D55" s="5"/>
      <c r="E55" s="5"/>
      <c r="F55" s="5"/>
      <c r="G55" s="5"/>
      <c r="H55" s="5"/>
      <c r="I55" s="5"/>
      <c r="J55" s="5"/>
      <c r="K55" s="5"/>
    </row>
    <row r="56" spans="3:14">
      <c r="D56" s="5"/>
      <c r="E56" s="5"/>
      <c r="F56" s="5"/>
      <c r="G56" s="5"/>
      <c r="H56" s="5"/>
      <c r="I56" s="5"/>
      <c r="J56" s="5"/>
      <c r="K56" s="5"/>
    </row>
    <row r="124" spans="3:3">
      <c r="C124" t="s">
        <v>63</v>
      </c>
    </row>
    <row r="125" spans="3:3">
      <c r="C125" t="s">
        <v>64</v>
      </c>
    </row>
  </sheetData>
  <sheetProtection password="CA57" sheet="1" objects="1" scenarios="1"/>
  <mergeCells count="19">
    <mergeCell ref="C52:L52"/>
    <mergeCell ref="E11:I11"/>
    <mergeCell ref="C12:D12"/>
    <mergeCell ref="E12:I12"/>
    <mergeCell ref="K13:K14"/>
    <mergeCell ref="C14:D14"/>
    <mergeCell ref="E14:F14"/>
    <mergeCell ref="C21:F21"/>
    <mergeCell ref="K8:K9"/>
    <mergeCell ref="L8:L9"/>
    <mergeCell ref="C9:D9"/>
    <mergeCell ref="E9:I9"/>
    <mergeCell ref="B22:B23"/>
    <mergeCell ref="C22:F23"/>
    <mergeCell ref="C10:D10"/>
    <mergeCell ref="E10:I10"/>
    <mergeCell ref="C11:D11"/>
    <mergeCell ref="C8:D8"/>
    <mergeCell ref="E8:I8"/>
  </mergeCells>
  <dataValidations count="2">
    <dataValidation type="date" allowBlank="1" showInputMessage="1" showErrorMessage="1" sqref="E14:F14">
      <formula1>42522</formula1>
      <formula2>42735</formula2>
    </dataValidation>
    <dataValidation type="list" allowBlank="1" showInputMessage="1" showErrorMessage="1" sqref="C124:C125">
      <formula1>"yn"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showGridLines="0" zoomScale="70" zoomScaleNormal="70" workbookViewId="0">
      <selection activeCell="A100" sqref="A100"/>
    </sheetView>
  </sheetViews>
  <sheetFormatPr defaultColWidth="9" defaultRowHeight="14.25"/>
  <cols>
    <col min="1" max="1" width="2.25" style="8" customWidth="1"/>
    <col min="2" max="2" width="8.625" style="8" customWidth="1"/>
    <col min="3" max="3" width="12.875" style="8" customWidth="1"/>
    <col min="4" max="4" width="28.75" style="108" customWidth="1"/>
    <col min="5" max="5" width="8.75" style="8" customWidth="1"/>
    <col min="6" max="6" width="9.875" style="8" customWidth="1"/>
    <col min="7" max="7" width="11.625" style="8" customWidth="1"/>
    <col min="8" max="8" width="12.625" style="8" customWidth="1"/>
    <col min="9" max="9" width="11" style="8" customWidth="1"/>
    <col min="10" max="10" width="8.75" style="8" customWidth="1"/>
    <col min="11" max="11" width="11.25" style="8" customWidth="1"/>
    <col min="12" max="12" width="1" style="8" customWidth="1"/>
    <col min="13" max="13" width="9.625" style="8" customWidth="1"/>
    <col min="14" max="14" width="10.75" style="8" bestFit="1" customWidth="1"/>
    <col min="15" max="15" width="9.375" style="8" bestFit="1" customWidth="1"/>
    <col min="16" max="16" width="10.875" style="8" customWidth="1"/>
    <col min="17" max="17" width="11.75" style="8" customWidth="1"/>
    <col min="18" max="18" width="10.75" style="8" bestFit="1" customWidth="1"/>
    <col min="19" max="16384" width="9" style="8"/>
  </cols>
  <sheetData>
    <row r="1" spans="1:18" ht="16.5">
      <c r="D1"/>
      <c r="E1"/>
      <c r="F1"/>
      <c r="G1"/>
      <c r="H1"/>
      <c r="I1"/>
      <c r="J1"/>
      <c r="K1"/>
      <c r="L1"/>
    </row>
    <row r="2" spans="1:18" ht="16.5">
      <c r="C2" s="9"/>
      <c r="D2"/>
      <c r="E2"/>
      <c r="F2"/>
      <c r="G2"/>
      <c r="H2"/>
      <c r="I2"/>
      <c r="J2"/>
      <c r="K2"/>
      <c r="L2"/>
    </row>
    <row r="3" spans="1:18" ht="31.5">
      <c r="B3" s="10" t="s">
        <v>51</v>
      </c>
      <c r="C3" s="9"/>
      <c r="D3"/>
      <c r="E3"/>
      <c r="F3"/>
      <c r="G3"/>
      <c r="H3"/>
      <c r="I3"/>
      <c r="J3"/>
      <c r="K3"/>
      <c r="L3"/>
    </row>
    <row r="4" spans="1:18" ht="16.5">
      <c r="C4" s="9"/>
      <c r="D4"/>
      <c r="E4"/>
      <c r="F4"/>
      <c r="G4"/>
      <c r="H4"/>
      <c r="I4"/>
      <c r="J4"/>
      <c r="K4"/>
      <c r="L4"/>
    </row>
    <row r="5" spans="1:18" ht="16.5">
      <c r="C5" s="9"/>
      <c r="D5"/>
      <c r="E5"/>
      <c r="F5"/>
      <c r="G5"/>
      <c r="H5"/>
      <c r="I5"/>
      <c r="J5"/>
      <c r="K5"/>
      <c r="L5"/>
    </row>
    <row r="6" spans="1:18" ht="16.5">
      <c r="C6"/>
      <c r="D6"/>
      <c r="E6"/>
      <c r="F6"/>
      <c r="G6"/>
      <c r="H6"/>
      <c r="I6"/>
      <c r="J6"/>
      <c r="K6"/>
      <c r="L6"/>
    </row>
    <row r="7" spans="1:18" ht="37.5" customHeight="1">
      <c r="B7" s="444" t="s">
        <v>51</v>
      </c>
      <c r="C7" s="444"/>
      <c r="D7" s="444"/>
      <c r="E7" s="444"/>
      <c r="F7" s="444"/>
      <c r="G7" s="444"/>
      <c r="H7" s="444"/>
      <c r="I7" s="444"/>
      <c r="J7" s="444"/>
      <c r="K7" s="444"/>
      <c r="L7"/>
      <c r="M7" s="445" t="s">
        <v>52</v>
      </c>
      <c r="N7" s="446"/>
      <c r="O7" s="446"/>
      <c r="P7" s="446"/>
      <c r="Q7" s="446"/>
      <c r="R7" s="447"/>
    </row>
    <row r="8" spans="1:18" ht="39.75" customHeight="1">
      <c r="B8" s="453" t="s">
        <v>259</v>
      </c>
      <c r="C8" s="454"/>
      <c r="D8" s="454"/>
      <c r="E8" s="454"/>
      <c r="F8" s="454"/>
      <c r="G8" s="454"/>
      <c r="H8" s="454"/>
      <c r="I8" s="454"/>
      <c r="J8" s="454"/>
      <c r="K8" s="455"/>
      <c r="L8"/>
      <c r="M8" s="448" t="s">
        <v>53</v>
      </c>
      <c r="N8" s="449"/>
      <c r="O8" s="448" t="s">
        <v>54</v>
      </c>
      <c r="P8" s="450"/>
      <c r="Q8" s="448" t="s">
        <v>55</v>
      </c>
      <c r="R8" s="450"/>
    </row>
    <row r="9" spans="1:18" s="20" customFormat="1" ht="28.5" customHeight="1">
      <c r="A9" s="11"/>
      <c r="B9" s="12" t="s">
        <v>221</v>
      </c>
      <c r="C9" s="13" t="s">
        <v>56</v>
      </c>
      <c r="D9" s="14" t="s">
        <v>16</v>
      </c>
      <c r="E9" s="13" t="s">
        <v>57</v>
      </c>
      <c r="F9" s="13" t="s">
        <v>222</v>
      </c>
      <c r="G9" s="13" t="s">
        <v>223</v>
      </c>
      <c r="H9" s="13" t="s">
        <v>39</v>
      </c>
      <c r="I9" s="13" t="s">
        <v>38</v>
      </c>
      <c r="J9" s="13" t="s">
        <v>40</v>
      </c>
      <c r="K9" s="15" t="s">
        <v>41</v>
      </c>
      <c r="L9" s="16"/>
      <c r="M9" s="17" t="s">
        <v>58</v>
      </c>
      <c r="N9" s="18" t="s">
        <v>224</v>
      </c>
      <c r="O9" s="17" t="s">
        <v>58</v>
      </c>
      <c r="P9" s="18" t="s">
        <v>225</v>
      </c>
      <c r="Q9" s="17" t="s">
        <v>58</v>
      </c>
      <c r="R9" s="19" t="s">
        <v>224</v>
      </c>
    </row>
    <row r="10" spans="1:18" ht="16.5">
      <c r="B10" s="21">
        <v>72.099999999999994</v>
      </c>
      <c r="C10" s="22" t="s">
        <v>0</v>
      </c>
      <c r="D10" s="23"/>
      <c r="E10" s="22">
        <v>0.19</v>
      </c>
      <c r="F10" s="24"/>
      <c r="G10" s="24"/>
      <c r="H10" s="24"/>
      <c r="I10" s="24"/>
      <c r="J10" s="24"/>
      <c r="K10" s="25"/>
      <c r="L10" s="26"/>
      <c r="M10" s="27"/>
      <c r="N10" s="24"/>
      <c r="O10" s="24"/>
      <c r="P10" s="24"/>
      <c r="Q10" s="24"/>
      <c r="R10" s="25"/>
    </row>
    <row r="11" spans="1:18" ht="16.5">
      <c r="B11" s="21"/>
      <c r="C11" s="212" t="s">
        <v>219</v>
      </c>
      <c r="D11" s="213" t="s">
        <v>220</v>
      </c>
      <c r="E11" s="22"/>
      <c r="F11" s="214">
        <v>0</v>
      </c>
      <c r="G11" s="30">
        <f>Scoring!K8</f>
        <v>0</v>
      </c>
      <c r="H11" s="214"/>
      <c r="I11" s="214"/>
      <c r="J11" s="214"/>
      <c r="K11" s="215"/>
      <c r="L11" s="26"/>
      <c r="M11" s="27"/>
      <c r="N11" s="24"/>
      <c r="O11" s="24"/>
      <c r="P11" s="24"/>
      <c r="Q11" s="24"/>
      <c r="R11" s="25"/>
    </row>
    <row r="12" spans="1:18" ht="16.5">
      <c r="B12" s="21"/>
      <c r="C12" s="22"/>
      <c r="D12" s="23"/>
      <c r="E12" s="22"/>
      <c r="F12" s="214"/>
      <c r="G12" s="214"/>
      <c r="H12" s="214"/>
      <c r="I12" s="214"/>
      <c r="J12" s="214"/>
      <c r="K12" s="215"/>
      <c r="L12" s="26"/>
      <c r="M12" s="27"/>
      <c r="N12" s="24"/>
      <c r="O12" s="24"/>
      <c r="P12" s="24"/>
      <c r="Q12" s="24"/>
      <c r="R12" s="25"/>
    </row>
    <row r="13" spans="1:18" ht="16.5">
      <c r="B13" s="27"/>
      <c r="C13" s="24" t="s">
        <v>184</v>
      </c>
      <c r="D13" s="28" t="s">
        <v>1</v>
      </c>
      <c r="E13" s="24">
        <v>0.2</v>
      </c>
      <c r="F13" s="29">
        <f>E13*E10*100</f>
        <v>3.8000000000000007</v>
      </c>
      <c r="G13" s="30">
        <f>Scoring!K14</f>
        <v>0</v>
      </c>
      <c r="H13" s="29">
        <v>0</v>
      </c>
      <c r="I13" s="29">
        <v>0</v>
      </c>
      <c r="J13" s="29">
        <f>F13*H13</f>
        <v>0</v>
      </c>
      <c r="K13" s="31">
        <f>(MIN(100%,G13/I14))*F13</f>
        <v>0</v>
      </c>
      <c r="L13" s="26"/>
      <c r="M13" s="32">
        <v>0.8</v>
      </c>
      <c r="N13" s="33">
        <f>M13*F13</f>
        <v>3.0400000000000009</v>
      </c>
      <c r="O13" s="32">
        <v>0.2</v>
      </c>
      <c r="P13" s="33">
        <f>O13*F13</f>
        <v>0.76000000000000023</v>
      </c>
      <c r="Q13" s="34"/>
      <c r="R13" s="33"/>
    </row>
    <row r="14" spans="1:18" ht="16.5">
      <c r="B14" s="27"/>
      <c r="C14" s="24"/>
      <c r="D14" s="28"/>
      <c r="E14" s="24"/>
      <c r="F14" s="29"/>
      <c r="G14" s="29"/>
      <c r="H14" s="29">
        <v>1</v>
      </c>
      <c r="I14" s="29">
        <v>1000</v>
      </c>
      <c r="J14" s="29">
        <f>F13*H14</f>
        <v>3.8000000000000007</v>
      </c>
      <c r="K14" s="11"/>
      <c r="L14" s="26"/>
      <c r="M14" s="32"/>
      <c r="N14" s="33"/>
      <c r="O14" s="32"/>
      <c r="P14" s="33"/>
      <c r="Q14" s="34"/>
      <c r="R14" s="33"/>
    </row>
    <row r="15" spans="1:18" ht="16.5">
      <c r="B15" s="27"/>
      <c r="C15" s="24" t="s">
        <v>185</v>
      </c>
      <c r="D15" s="28" t="s">
        <v>59</v>
      </c>
      <c r="E15" s="24">
        <v>0.2</v>
      </c>
      <c r="F15" s="29">
        <f>E15*E10*100</f>
        <v>3.8000000000000007</v>
      </c>
      <c r="G15" s="30">
        <f>Scoring!K20</f>
        <v>0</v>
      </c>
      <c r="H15" s="29">
        <v>0</v>
      </c>
      <c r="I15" s="29">
        <v>0</v>
      </c>
      <c r="J15" s="29">
        <f>F15*H15</f>
        <v>0</v>
      </c>
      <c r="K15" s="31">
        <f>(MIN(100%,G15/I16))*F15</f>
        <v>0</v>
      </c>
      <c r="L15" s="26"/>
      <c r="M15" s="32">
        <v>0.8</v>
      </c>
      <c r="N15" s="33">
        <f>M15*F15</f>
        <v>3.0400000000000009</v>
      </c>
      <c r="O15" s="32">
        <v>0.2</v>
      </c>
      <c r="P15" s="33">
        <f>O15*F15</f>
        <v>0.76000000000000023</v>
      </c>
      <c r="Q15" s="34"/>
      <c r="R15" s="33"/>
    </row>
    <row r="16" spans="1:18" ht="16.5">
      <c r="B16" s="27"/>
      <c r="C16" s="24"/>
      <c r="D16" s="28"/>
      <c r="E16" s="24"/>
      <c r="F16" s="29"/>
      <c r="G16" s="29"/>
      <c r="H16" s="29">
        <v>1</v>
      </c>
      <c r="I16" s="29">
        <v>10</v>
      </c>
      <c r="J16" s="29">
        <f>F15*H16</f>
        <v>3.8000000000000007</v>
      </c>
      <c r="K16" s="31"/>
      <c r="L16" s="26"/>
      <c r="M16" s="32"/>
      <c r="N16" s="33"/>
      <c r="O16" s="32"/>
      <c r="P16" s="33"/>
      <c r="Q16" s="34"/>
      <c r="R16" s="33"/>
    </row>
    <row r="17" spans="1:18" ht="16.5">
      <c r="B17" s="27"/>
      <c r="C17" s="24" t="s">
        <v>187</v>
      </c>
      <c r="D17" s="28" t="s">
        <v>60</v>
      </c>
      <c r="E17" s="24">
        <v>0.6</v>
      </c>
      <c r="F17" s="29">
        <f>E17*E10*100</f>
        <v>11.399999999999999</v>
      </c>
      <c r="G17" s="30">
        <f>Scoring!K32</f>
        <v>0</v>
      </c>
      <c r="H17" s="29">
        <v>0</v>
      </c>
      <c r="I17" s="29">
        <v>0</v>
      </c>
      <c r="J17" s="29">
        <f>F17*H17</f>
        <v>0</v>
      </c>
      <c r="K17" s="31">
        <f>VLOOKUP(G17,I17:J19, 2)</f>
        <v>0</v>
      </c>
      <c r="L17" s="26"/>
      <c r="M17" s="32">
        <v>1</v>
      </c>
      <c r="N17" s="33">
        <f>M17*F17</f>
        <v>11.399999999999999</v>
      </c>
      <c r="O17" s="32"/>
      <c r="P17" s="33"/>
      <c r="Q17" s="34"/>
      <c r="R17" s="33"/>
    </row>
    <row r="18" spans="1:18" ht="16.5">
      <c r="B18" s="27"/>
      <c r="C18" s="24"/>
      <c r="D18" s="28"/>
      <c r="E18" s="24"/>
      <c r="F18" s="29"/>
      <c r="G18" s="29"/>
      <c r="H18" s="29">
        <v>0.8</v>
      </c>
      <c r="I18" s="29">
        <v>1</v>
      </c>
      <c r="J18" s="29">
        <f>F17*H18</f>
        <v>9.1199999999999992</v>
      </c>
      <c r="K18" s="200"/>
      <c r="L18" s="26"/>
      <c r="M18" s="32"/>
      <c r="N18" s="33"/>
      <c r="O18" s="32"/>
      <c r="P18" s="33"/>
      <c r="Q18" s="34"/>
      <c r="R18" s="33"/>
    </row>
    <row r="19" spans="1:18" ht="16.5">
      <c r="B19" s="27"/>
      <c r="C19" s="24"/>
      <c r="D19" s="28"/>
      <c r="E19" s="24"/>
      <c r="F19" s="29"/>
      <c r="G19" s="29"/>
      <c r="H19" s="29">
        <v>1</v>
      </c>
      <c r="I19" s="29">
        <v>2</v>
      </c>
      <c r="J19" s="29">
        <f>F17*H19</f>
        <v>11.399999999999999</v>
      </c>
      <c r="K19" s="11"/>
      <c r="L19" s="26"/>
      <c r="M19" s="32"/>
      <c r="N19" s="33"/>
      <c r="O19" s="32"/>
      <c r="P19" s="33"/>
      <c r="Q19" s="34"/>
      <c r="R19" s="33"/>
    </row>
    <row r="20" spans="1:18" ht="16.5">
      <c r="B20" s="35" t="s">
        <v>186</v>
      </c>
      <c r="C20" s="36" t="s">
        <v>48</v>
      </c>
      <c r="D20" s="37"/>
      <c r="E20" s="36"/>
      <c r="F20" s="38"/>
      <c r="G20" s="39"/>
      <c r="H20" s="38"/>
      <c r="I20" s="38"/>
      <c r="J20" s="38"/>
      <c r="K20" s="40"/>
      <c r="L20" s="26"/>
      <c r="M20" s="41"/>
      <c r="N20" s="38"/>
      <c r="O20" s="38"/>
      <c r="P20" s="38"/>
      <c r="Q20" s="40"/>
      <c r="R20" s="42"/>
    </row>
    <row r="21" spans="1:18" ht="16.5">
      <c r="B21" s="43"/>
      <c r="C21" s="38" t="s">
        <v>186</v>
      </c>
      <c r="D21" s="44"/>
      <c r="E21" s="38"/>
      <c r="F21" s="45"/>
      <c r="G21" s="30">
        <f>Scoring!K26</f>
        <v>0</v>
      </c>
      <c r="H21" s="45"/>
      <c r="I21" s="45"/>
      <c r="J21" s="45"/>
      <c r="K21" s="31">
        <f>G21</f>
        <v>0</v>
      </c>
      <c r="L21" s="26"/>
      <c r="M21" s="32"/>
      <c r="N21" s="33"/>
      <c r="O21" s="32"/>
      <c r="P21" s="33"/>
      <c r="Q21" s="34"/>
      <c r="R21" s="33"/>
    </row>
    <row r="22" spans="1:18" ht="16.5">
      <c r="B22" s="46">
        <v>72.2</v>
      </c>
      <c r="C22" s="47" t="s">
        <v>6</v>
      </c>
      <c r="D22" s="48"/>
      <c r="E22" s="49">
        <v>0.05</v>
      </c>
      <c r="F22" s="50"/>
      <c r="G22" s="50"/>
      <c r="H22" s="50"/>
      <c r="I22" s="50"/>
      <c r="J22" s="50"/>
      <c r="K22" s="51"/>
      <c r="L22" s="26"/>
      <c r="M22" s="52"/>
      <c r="N22" s="50"/>
      <c r="O22" s="50"/>
      <c r="P22" s="50"/>
      <c r="Q22" s="50"/>
      <c r="R22" s="51"/>
    </row>
    <row r="23" spans="1:18" ht="16.5">
      <c r="B23" s="52"/>
      <c r="C23" s="50" t="s">
        <v>188</v>
      </c>
      <c r="D23" s="53" t="s">
        <v>201</v>
      </c>
      <c r="E23" s="50">
        <v>1</v>
      </c>
      <c r="F23" s="45">
        <f>E23*E22*100</f>
        <v>5</v>
      </c>
      <c r="G23" s="30">
        <f>Scoring!K39</f>
        <v>0</v>
      </c>
      <c r="H23" s="45">
        <v>0</v>
      </c>
      <c r="I23" s="45">
        <v>0</v>
      </c>
      <c r="J23" s="45">
        <f>F23*H23</f>
        <v>0</v>
      </c>
      <c r="K23" s="31">
        <f>VLOOKUP(G23, I23:J26, 2)</f>
        <v>0</v>
      </c>
      <c r="L23" s="26"/>
      <c r="M23" s="32">
        <v>0.8</v>
      </c>
      <c r="N23" s="33">
        <f>M23*F23</f>
        <v>4</v>
      </c>
      <c r="O23" s="32">
        <v>0.2</v>
      </c>
      <c r="P23" s="33">
        <f>O23*F23</f>
        <v>1</v>
      </c>
      <c r="Q23" s="34"/>
      <c r="R23" s="33"/>
    </row>
    <row r="24" spans="1:18" ht="16.5">
      <c r="B24" s="52"/>
      <c r="C24" s="50"/>
      <c r="D24" s="53"/>
      <c r="E24" s="50"/>
      <c r="F24" s="45"/>
      <c r="G24" s="45"/>
      <c r="H24" s="45">
        <v>0.5</v>
      </c>
      <c r="I24" s="45">
        <v>1</v>
      </c>
      <c r="J24" s="45">
        <f>F23*H24</f>
        <v>2.5</v>
      </c>
      <c r="K24" s="31"/>
      <c r="L24" s="26"/>
      <c r="M24" s="32"/>
      <c r="N24" s="33"/>
      <c r="O24" s="32"/>
      <c r="P24" s="33"/>
      <c r="Q24" s="34"/>
      <c r="R24" s="33"/>
    </row>
    <row r="25" spans="1:18" ht="16.5">
      <c r="B25" s="52"/>
      <c r="C25" s="50"/>
      <c r="D25" s="53"/>
      <c r="E25" s="50"/>
      <c r="F25" s="45"/>
      <c r="G25" s="45"/>
      <c r="H25" s="45">
        <v>0.75</v>
      </c>
      <c r="I25" s="45">
        <v>2</v>
      </c>
      <c r="J25" s="45">
        <f>F23*H25</f>
        <v>3.75</v>
      </c>
      <c r="K25" s="200"/>
      <c r="L25" s="26"/>
      <c r="M25" s="32"/>
      <c r="N25" s="33"/>
      <c r="O25" s="32"/>
      <c r="P25" s="33"/>
      <c r="Q25" s="34"/>
      <c r="R25" s="33"/>
    </row>
    <row r="26" spans="1:18" ht="16.5">
      <c r="B26" s="52"/>
      <c r="C26" s="50"/>
      <c r="D26" s="53"/>
      <c r="E26" s="50"/>
      <c r="F26" s="45"/>
      <c r="G26" s="45"/>
      <c r="H26" s="45">
        <v>1</v>
      </c>
      <c r="I26" s="45">
        <v>3</v>
      </c>
      <c r="J26" s="45">
        <f>F23*H26</f>
        <v>5</v>
      </c>
      <c r="K26" s="31"/>
      <c r="L26" s="26"/>
      <c r="M26" s="32"/>
      <c r="N26" s="33"/>
      <c r="O26" s="32"/>
      <c r="P26" s="33"/>
      <c r="Q26" s="34"/>
      <c r="R26" s="33"/>
    </row>
    <row r="27" spans="1:18" ht="16.5">
      <c r="A27" s="55"/>
      <c r="B27" s="56">
        <v>72.3</v>
      </c>
      <c r="C27" s="57" t="s">
        <v>2</v>
      </c>
      <c r="D27" s="58"/>
      <c r="E27" s="59">
        <v>0.35</v>
      </c>
      <c r="F27" s="60"/>
      <c r="G27" s="60"/>
      <c r="H27" s="60"/>
      <c r="I27" s="60"/>
      <c r="J27" s="60"/>
      <c r="K27" s="61"/>
      <c r="L27" s="26"/>
      <c r="M27" s="62"/>
      <c r="N27" s="60"/>
      <c r="O27" s="60"/>
      <c r="P27" s="60"/>
      <c r="Q27" s="60"/>
      <c r="R27" s="61"/>
    </row>
    <row r="28" spans="1:18" ht="16.5">
      <c r="A28" s="55"/>
      <c r="B28" s="63"/>
      <c r="C28" s="60" t="s">
        <v>189</v>
      </c>
      <c r="D28" s="64" t="s">
        <v>202</v>
      </c>
      <c r="E28" s="60">
        <v>0.1</v>
      </c>
      <c r="F28" s="45">
        <f>E28*E27*100</f>
        <v>3.4999999999999996</v>
      </c>
      <c r="G28" s="30">
        <f>Scoring!K47</f>
        <v>0</v>
      </c>
      <c r="H28" s="45">
        <v>0</v>
      </c>
      <c r="I28" s="45">
        <v>0</v>
      </c>
      <c r="J28" s="45">
        <f>F28*H28</f>
        <v>0</v>
      </c>
      <c r="K28" s="31">
        <f>VLOOKUP(G28, I28:J29, 2)</f>
        <v>0</v>
      </c>
      <c r="L28" s="26"/>
      <c r="M28" s="32">
        <v>0.5</v>
      </c>
      <c r="N28" s="33">
        <f>M28*F28</f>
        <v>1.7499999999999998</v>
      </c>
      <c r="O28" s="32">
        <v>0.5</v>
      </c>
      <c r="P28" s="33">
        <f>O28*F28</f>
        <v>1.7499999999999998</v>
      </c>
      <c r="Q28" s="34"/>
      <c r="R28" s="33"/>
    </row>
    <row r="29" spans="1:18" ht="16.5">
      <c r="B29" s="63"/>
      <c r="C29" s="60"/>
      <c r="D29" s="64"/>
      <c r="E29" s="60"/>
      <c r="F29" s="45"/>
      <c r="G29" s="45"/>
      <c r="H29" s="45">
        <v>1</v>
      </c>
      <c r="I29" s="45">
        <v>1</v>
      </c>
      <c r="J29" s="45">
        <f>F28*H29</f>
        <v>3.4999999999999996</v>
      </c>
      <c r="K29" s="11"/>
      <c r="L29" s="26"/>
      <c r="M29" s="32"/>
      <c r="N29" s="33"/>
      <c r="O29" s="32"/>
      <c r="P29" s="33"/>
      <c r="Q29" s="34"/>
      <c r="R29" s="33"/>
    </row>
    <row r="30" spans="1:18" ht="16.5">
      <c r="A30" s="55"/>
      <c r="B30" s="63"/>
      <c r="C30" s="60" t="s">
        <v>206</v>
      </c>
      <c r="D30" s="64" t="s">
        <v>203</v>
      </c>
      <c r="E30" s="60">
        <v>0.3</v>
      </c>
      <c r="F30" s="45">
        <f>E30*E27*100</f>
        <v>10.5</v>
      </c>
      <c r="G30" s="30">
        <f>Scoring!K51</f>
        <v>0</v>
      </c>
      <c r="H30" s="45">
        <v>0</v>
      </c>
      <c r="I30" s="45">
        <v>0</v>
      </c>
      <c r="J30" s="45">
        <f>F30*H30</f>
        <v>0</v>
      </c>
      <c r="K30" s="200">
        <f>VLOOKUP(G30, I30:J33, 2)</f>
        <v>0</v>
      </c>
      <c r="L30" s="26"/>
      <c r="M30" s="32">
        <v>0.7</v>
      </c>
      <c r="N30" s="33">
        <f>M30*F30</f>
        <v>7.35</v>
      </c>
      <c r="O30" s="32">
        <v>0.3</v>
      </c>
      <c r="P30" s="33">
        <f>O30*F30</f>
        <v>3.15</v>
      </c>
      <c r="Q30" s="34"/>
      <c r="R30" s="33"/>
    </row>
    <row r="31" spans="1:18" ht="16.5">
      <c r="A31" s="55"/>
      <c r="B31" s="63"/>
      <c r="C31" s="60"/>
      <c r="D31" s="64"/>
      <c r="E31" s="60"/>
      <c r="F31" s="45"/>
      <c r="G31" s="45"/>
      <c r="H31" s="45">
        <v>0.3</v>
      </c>
      <c r="I31" s="45">
        <v>1</v>
      </c>
      <c r="J31" s="45">
        <f>F30*H31</f>
        <v>3.15</v>
      </c>
      <c r="K31" s="11"/>
      <c r="L31" s="26"/>
      <c r="M31" s="32"/>
      <c r="N31" s="33"/>
      <c r="O31" s="32"/>
      <c r="P31" s="33"/>
      <c r="Q31" s="34"/>
      <c r="R31" s="33"/>
    </row>
    <row r="32" spans="1:18" ht="16.5">
      <c r="B32" s="63"/>
      <c r="C32" s="60"/>
      <c r="D32" s="64"/>
      <c r="E32" s="60"/>
      <c r="F32" s="45"/>
      <c r="G32" s="45"/>
      <c r="H32" s="45">
        <v>0.7</v>
      </c>
      <c r="I32" s="45">
        <v>2</v>
      </c>
      <c r="J32" s="45">
        <f>F30*H32</f>
        <v>7.35</v>
      </c>
      <c r="K32" s="11"/>
      <c r="L32" s="26"/>
      <c r="M32" s="32"/>
      <c r="N32" s="33"/>
      <c r="O32" s="32"/>
      <c r="P32" s="33"/>
      <c r="Q32" s="34"/>
      <c r="R32" s="33"/>
    </row>
    <row r="33" spans="1:18" ht="16.5">
      <c r="B33" s="63"/>
      <c r="C33" s="60"/>
      <c r="D33" s="64"/>
      <c r="E33" s="60"/>
      <c r="F33" s="45"/>
      <c r="G33" s="45"/>
      <c r="H33" s="45">
        <v>1</v>
      </c>
      <c r="I33" s="45">
        <v>3</v>
      </c>
      <c r="J33" s="45">
        <f>F30*H33</f>
        <v>10.5</v>
      </c>
      <c r="K33" s="11"/>
      <c r="L33" s="26"/>
      <c r="M33" s="32"/>
      <c r="N33" s="33"/>
      <c r="O33" s="32"/>
      <c r="P33" s="33"/>
      <c r="Q33" s="34"/>
      <c r="R33" s="33"/>
    </row>
    <row r="34" spans="1:18" ht="16.5">
      <c r="A34" s="55"/>
      <c r="B34" s="63"/>
      <c r="C34" s="60" t="s">
        <v>207</v>
      </c>
      <c r="D34" s="64" t="s">
        <v>204</v>
      </c>
      <c r="E34" s="60">
        <v>0.3</v>
      </c>
      <c r="F34" s="45">
        <f>E34*E27*100</f>
        <v>10.5</v>
      </c>
      <c r="G34" s="30">
        <f>Scoring!K64</f>
        <v>0</v>
      </c>
      <c r="H34" s="45">
        <v>0</v>
      </c>
      <c r="I34" s="45">
        <v>0</v>
      </c>
      <c r="J34" s="45">
        <f>F34*H34</f>
        <v>0</v>
      </c>
      <c r="K34" s="200">
        <f>VLOOKUP(G34, I34:J36, 2)</f>
        <v>0</v>
      </c>
      <c r="L34" s="26"/>
      <c r="M34" s="32">
        <v>1</v>
      </c>
      <c r="N34" s="33">
        <f>M34*F34</f>
        <v>10.5</v>
      </c>
      <c r="O34" s="32"/>
      <c r="P34" s="33"/>
      <c r="Q34" s="34"/>
      <c r="R34" s="33"/>
    </row>
    <row r="35" spans="1:18" ht="16.5">
      <c r="B35" s="63"/>
      <c r="C35" s="60"/>
      <c r="D35" s="64"/>
      <c r="E35" s="60"/>
      <c r="F35" s="45"/>
      <c r="G35" s="45"/>
      <c r="H35" s="45">
        <v>0.5</v>
      </c>
      <c r="I35" s="45">
        <v>1</v>
      </c>
      <c r="J35" s="45">
        <f>F34*H35</f>
        <v>5.25</v>
      </c>
      <c r="K35" s="11"/>
      <c r="L35" s="26"/>
      <c r="M35" s="32"/>
      <c r="N35" s="33"/>
      <c r="O35" s="32"/>
      <c r="P35" s="33"/>
      <c r="Q35" s="34"/>
      <c r="R35" s="33"/>
    </row>
    <row r="36" spans="1:18" ht="16.5">
      <c r="B36" s="63"/>
      <c r="C36" s="60"/>
      <c r="D36" s="64"/>
      <c r="E36" s="60"/>
      <c r="F36" s="45"/>
      <c r="G36" s="45"/>
      <c r="H36" s="45">
        <v>1</v>
      </c>
      <c r="I36" s="45">
        <v>2</v>
      </c>
      <c r="J36" s="45">
        <f>F34*H36</f>
        <v>10.5</v>
      </c>
      <c r="K36" s="11"/>
      <c r="L36" s="26"/>
      <c r="M36" s="32"/>
      <c r="N36" s="33"/>
      <c r="O36" s="32"/>
      <c r="P36" s="33"/>
      <c r="Q36" s="34"/>
      <c r="R36" s="33"/>
    </row>
    <row r="37" spans="1:18" ht="16.5">
      <c r="A37" s="55"/>
      <c r="B37" s="63"/>
      <c r="C37" s="60" t="s">
        <v>208</v>
      </c>
      <c r="D37" s="64" t="s">
        <v>205</v>
      </c>
      <c r="E37" s="60">
        <v>0.3</v>
      </c>
      <c r="F37" s="45">
        <f>E37*E27*100</f>
        <v>10.5</v>
      </c>
      <c r="G37" s="30">
        <f>Scoring!K72</f>
        <v>0</v>
      </c>
      <c r="H37" s="45">
        <v>0</v>
      </c>
      <c r="I37" s="45">
        <v>0</v>
      </c>
      <c r="J37" s="45">
        <f>F37*H37</f>
        <v>0</v>
      </c>
      <c r="K37" s="200">
        <f>VLOOKUP(G37, I37:J39, 2)</f>
        <v>0</v>
      </c>
      <c r="L37" s="26"/>
      <c r="M37" s="32">
        <v>0.7</v>
      </c>
      <c r="N37" s="33">
        <f>M37*F37</f>
        <v>7.35</v>
      </c>
      <c r="O37" s="32">
        <v>0.3</v>
      </c>
      <c r="P37" s="33">
        <f>O37*F37</f>
        <v>3.15</v>
      </c>
      <c r="Q37" s="34"/>
      <c r="R37" s="33"/>
    </row>
    <row r="38" spans="1:18" ht="16.5">
      <c r="A38" s="55"/>
      <c r="B38" s="63"/>
      <c r="C38" s="60"/>
      <c r="D38" s="64"/>
      <c r="E38" s="60"/>
      <c r="F38" s="45"/>
      <c r="G38" s="45"/>
      <c r="H38" s="45">
        <v>0.5</v>
      </c>
      <c r="I38" s="45">
        <v>1</v>
      </c>
      <c r="J38" s="45">
        <f>F37*H38</f>
        <v>5.25</v>
      </c>
      <c r="K38" s="11"/>
      <c r="L38" s="26"/>
      <c r="M38" s="32"/>
      <c r="N38" s="33"/>
      <c r="O38" s="32"/>
      <c r="P38" s="33"/>
      <c r="Q38" s="34"/>
      <c r="R38" s="33"/>
    </row>
    <row r="39" spans="1:18" ht="16.5">
      <c r="B39" s="63"/>
      <c r="C39" s="60"/>
      <c r="D39" s="64"/>
      <c r="E39" s="60"/>
      <c r="F39" s="45"/>
      <c r="G39" s="45"/>
      <c r="H39" s="45">
        <v>1</v>
      </c>
      <c r="I39" s="45">
        <v>2</v>
      </c>
      <c r="J39" s="45">
        <f>F37*H39</f>
        <v>10.5</v>
      </c>
      <c r="K39" s="11"/>
      <c r="L39" s="26"/>
      <c r="M39" s="32"/>
      <c r="N39" s="33"/>
      <c r="O39" s="32"/>
      <c r="P39" s="33"/>
      <c r="Q39" s="34"/>
      <c r="R39" s="33"/>
    </row>
    <row r="40" spans="1:18" ht="16.5">
      <c r="B40" s="65">
        <v>72.400000000000006</v>
      </c>
      <c r="C40" s="66" t="s">
        <v>3</v>
      </c>
      <c r="D40" s="67"/>
      <c r="E40" s="68">
        <v>0.15</v>
      </c>
      <c r="F40" s="69"/>
      <c r="G40" s="69"/>
      <c r="H40" s="69"/>
      <c r="I40" s="69"/>
      <c r="J40" s="69"/>
      <c r="K40" s="70"/>
      <c r="L40" s="26"/>
      <c r="M40" s="71"/>
      <c r="N40" s="69"/>
      <c r="O40" s="69"/>
      <c r="P40" s="69"/>
      <c r="Q40" s="69"/>
      <c r="R40" s="70"/>
    </row>
    <row r="41" spans="1:18" ht="16.5">
      <c r="B41" s="72"/>
      <c r="C41" s="69" t="s">
        <v>190</v>
      </c>
      <c r="D41" s="73" t="s">
        <v>209</v>
      </c>
      <c r="E41" s="69">
        <v>0.8</v>
      </c>
      <c r="F41" s="45">
        <f>E41*E40*100</f>
        <v>12</v>
      </c>
      <c r="G41" s="30">
        <f>Scoring!K80</f>
        <v>0</v>
      </c>
      <c r="H41" s="45">
        <v>0</v>
      </c>
      <c r="I41" s="45">
        <v>0</v>
      </c>
      <c r="J41" s="45">
        <f>F41*H41</f>
        <v>0</v>
      </c>
      <c r="K41" s="31">
        <f>VLOOKUP(G41, I41:J43, 2)</f>
        <v>0</v>
      </c>
      <c r="L41" s="26"/>
      <c r="M41" s="32">
        <v>0.2</v>
      </c>
      <c r="N41" s="33">
        <f>M41*F41</f>
        <v>2.4000000000000004</v>
      </c>
      <c r="O41" s="32">
        <v>0.8</v>
      </c>
      <c r="P41" s="33">
        <f>O41*F41</f>
        <v>9.6000000000000014</v>
      </c>
      <c r="Q41" s="34"/>
      <c r="R41" s="33"/>
    </row>
    <row r="42" spans="1:18" ht="16.5">
      <c r="B42" s="72"/>
      <c r="C42" s="69"/>
      <c r="D42" s="73"/>
      <c r="E42" s="69"/>
      <c r="F42" s="45"/>
      <c r="G42" s="45"/>
      <c r="H42" s="45">
        <v>0.6</v>
      </c>
      <c r="I42" s="45">
        <v>1</v>
      </c>
      <c r="J42" s="45">
        <f>F41*H42</f>
        <v>7.1999999999999993</v>
      </c>
      <c r="K42" s="31"/>
      <c r="L42" s="26"/>
      <c r="M42" s="32"/>
      <c r="N42" s="33"/>
      <c r="O42" s="32"/>
      <c r="P42" s="33"/>
      <c r="Q42" s="34"/>
      <c r="R42" s="33"/>
    </row>
    <row r="43" spans="1:18" ht="16.5">
      <c r="B43" s="72"/>
      <c r="C43" s="69"/>
      <c r="D43" s="73"/>
      <c r="E43" s="69"/>
      <c r="F43" s="45"/>
      <c r="G43" s="45"/>
      <c r="H43" s="45">
        <v>1</v>
      </c>
      <c r="I43" s="45">
        <v>2</v>
      </c>
      <c r="J43" s="45">
        <f>F41*H43</f>
        <v>12</v>
      </c>
      <c r="K43" s="31"/>
      <c r="M43" s="32"/>
      <c r="N43" s="33"/>
      <c r="O43" s="32"/>
      <c r="P43" s="33"/>
      <c r="Q43" s="34"/>
      <c r="R43" s="33"/>
    </row>
    <row r="44" spans="1:18" ht="16.5">
      <c r="B44" s="72"/>
      <c r="C44" s="69" t="s">
        <v>191</v>
      </c>
      <c r="D44" s="73" t="s">
        <v>210</v>
      </c>
      <c r="E44" s="69">
        <v>0.2</v>
      </c>
      <c r="F44" s="45">
        <f>E44*E40*100</f>
        <v>3</v>
      </c>
      <c r="G44" s="30">
        <f>Scoring!K88</f>
        <v>0</v>
      </c>
      <c r="H44" s="45">
        <v>0</v>
      </c>
      <c r="I44" s="45">
        <v>0</v>
      </c>
      <c r="J44" s="45">
        <f>F44*H44</f>
        <v>0</v>
      </c>
      <c r="K44" s="31">
        <f>VLOOKUP(G44,I44:J46, 2)</f>
        <v>0</v>
      </c>
      <c r="M44" s="32">
        <v>0.8</v>
      </c>
      <c r="N44" s="33">
        <f>M44*F44</f>
        <v>2.4000000000000004</v>
      </c>
      <c r="O44" s="32">
        <v>0.2</v>
      </c>
      <c r="P44" s="33">
        <f>O44*F44</f>
        <v>0.60000000000000009</v>
      </c>
      <c r="Q44" s="34"/>
      <c r="R44" s="33"/>
    </row>
    <row r="45" spans="1:18" ht="16.5">
      <c r="B45" s="72"/>
      <c r="C45" s="69"/>
      <c r="D45" s="73"/>
      <c r="E45" s="69"/>
      <c r="F45" s="45"/>
      <c r="G45" s="45"/>
      <c r="H45" s="54">
        <v>0.5</v>
      </c>
      <c r="I45" s="45">
        <v>1</v>
      </c>
      <c r="J45" s="45">
        <f>F44*H45</f>
        <v>1.5</v>
      </c>
      <c r="K45" s="31"/>
      <c r="M45" s="32"/>
      <c r="N45" s="33"/>
      <c r="O45" s="32"/>
      <c r="P45" s="33"/>
      <c r="Q45" s="34"/>
      <c r="R45" s="33"/>
    </row>
    <row r="46" spans="1:18" ht="16.5">
      <c r="B46" s="72"/>
      <c r="C46" s="69"/>
      <c r="D46" s="73"/>
      <c r="E46" s="69"/>
      <c r="F46" s="45"/>
      <c r="G46" s="45"/>
      <c r="H46" s="45">
        <v>1</v>
      </c>
      <c r="I46" s="45">
        <v>2</v>
      </c>
      <c r="J46" s="45">
        <f>F44*H46</f>
        <v>3</v>
      </c>
      <c r="K46" s="31"/>
      <c r="M46" s="32"/>
      <c r="N46" s="33"/>
      <c r="O46" s="32"/>
      <c r="P46" s="33"/>
      <c r="Q46" s="34"/>
      <c r="R46" s="33"/>
    </row>
    <row r="47" spans="1:18" ht="16.5">
      <c r="B47" s="74">
        <v>72.5</v>
      </c>
      <c r="C47" s="75" t="s">
        <v>5</v>
      </c>
      <c r="D47" s="76"/>
      <c r="E47" s="75">
        <v>7.0000000000000007E-2</v>
      </c>
      <c r="F47" s="77"/>
      <c r="G47" s="78"/>
      <c r="H47" s="78"/>
      <c r="I47" s="78"/>
      <c r="J47" s="78"/>
      <c r="K47" s="79"/>
      <c r="M47" s="80"/>
      <c r="N47" s="78"/>
      <c r="O47" s="78"/>
      <c r="P47" s="78"/>
      <c r="Q47" s="78"/>
      <c r="R47" s="79"/>
    </row>
    <row r="48" spans="1:18" ht="16.5">
      <c r="B48" s="74"/>
      <c r="C48" s="78" t="s">
        <v>192</v>
      </c>
      <c r="D48" s="81" t="s">
        <v>5</v>
      </c>
      <c r="E48" s="78">
        <v>0.5</v>
      </c>
      <c r="F48" s="45">
        <f>E48*E47*100</f>
        <v>3.5000000000000004</v>
      </c>
      <c r="G48" s="30">
        <f>Scoring!K94</f>
        <v>0</v>
      </c>
      <c r="H48" s="54">
        <v>0</v>
      </c>
      <c r="I48" s="54">
        <v>0</v>
      </c>
      <c r="J48" s="45">
        <f>F48*H48</f>
        <v>0</v>
      </c>
      <c r="K48" s="31">
        <f>(MIN(100%,G48/I49))*F48</f>
        <v>0</v>
      </c>
      <c r="M48" s="32">
        <v>0.1</v>
      </c>
      <c r="N48" s="33">
        <f>M48*F48</f>
        <v>0.35000000000000009</v>
      </c>
      <c r="O48" s="32">
        <v>0.8</v>
      </c>
      <c r="P48" s="33">
        <f>O48*F48</f>
        <v>2.8000000000000007</v>
      </c>
      <c r="Q48" s="34">
        <v>0.1</v>
      </c>
      <c r="R48" s="33">
        <f>Q48*F48</f>
        <v>0.35000000000000009</v>
      </c>
    </row>
    <row r="49" spans="2:20" ht="16.5">
      <c r="B49" s="74"/>
      <c r="C49" s="78"/>
      <c r="D49" s="81"/>
      <c r="E49" s="78"/>
      <c r="F49" s="45"/>
      <c r="G49" s="45"/>
      <c r="H49" s="54">
        <v>1</v>
      </c>
      <c r="I49" s="54">
        <v>50</v>
      </c>
      <c r="J49" s="45">
        <f>F48*H49</f>
        <v>3.5000000000000004</v>
      </c>
      <c r="K49" s="31"/>
      <c r="M49" s="32"/>
      <c r="N49" s="33"/>
      <c r="O49" s="32"/>
      <c r="P49" s="33"/>
      <c r="Q49" s="34"/>
      <c r="R49" s="33"/>
    </row>
    <row r="50" spans="2:20" ht="16.5">
      <c r="B50" s="74"/>
      <c r="C50" s="78" t="s">
        <v>193</v>
      </c>
      <c r="D50" s="81" t="s">
        <v>10</v>
      </c>
      <c r="E50" s="78">
        <v>0.5</v>
      </c>
      <c r="F50" s="45">
        <f>E50*E47*100</f>
        <v>3.5000000000000004</v>
      </c>
      <c r="G50" s="30">
        <f>Scoring!K100</f>
        <v>0</v>
      </c>
      <c r="H50" s="45">
        <v>0</v>
      </c>
      <c r="I50" s="45">
        <v>0</v>
      </c>
      <c r="J50" s="45">
        <f>F50*H50</f>
        <v>0</v>
      </c>
      <c r="K50" s="31">
        <f>VLOOKUP(G50, I50:J53, 2)</f>
        <v>0</v>
      </c>
      <c r="M50" s="32">
        <v>0.6</v>
      </c>
      <c r="N50" s="33">
        <f>M50*F50</f>
        <v>2.1</v>
      </c>
      <c r="O50" s="32">
        <v>0.3</v>
      </c>
      <c r="P50" s="33">
        <f>O50*F50</f>
        <v>1.05</v>
      </c>
      <c r="Q50" s="34">
        <v>0.1</v>
      </c>
      <c r="R50" s="33">
        <f>Q50*F50</f>
        <v>0.35000000000000009</v>
      </c>
    </row>
    <row r="51" spans="2:20" ht="16.5">
      <c r="B51" s="74"/>
      <c r="C51" s="78"/>
      <c r="D51" s="81"/>
      <c r="E51" s="78"/>
      <c r="F51" s="45"/>
      <c r="G51" s="45"/>
      <c r="H51" s="45">
        <v>0.2</v>
      </c>
      <c r="I51" s="45">
        <v>1</v>
      </c>
      <c r="J51" s="45">
        <f>F50*H51</f>
        <v>0.70000000000000018</v>
      </c>
      <c r="K51" s="31"/>
      <c r="M51" s="32"/>
      <c r="N51" s="33"/>
      <c r="O51" s="32"/>
      <c r="P51" s="33"/>
      <c r="Q51" s="34"/>
      <c r="R51" s="33"/>
    </row>
    <row r="52" spans="2:20" ht="16.5">
      <c r="B52" s="74"/>
      <c r="C52" s="78"/>
      <c r="D52" s="81"/>
      <c r="E52" s="78"/>
      <c r="F52" s="45"/>
      <c r="G52" s="45"/>
      <c r="H52" s="45">
        <v>0.7</v>
      </c>
      <c r="I52" s="45">
        <v>2</v>
      </c>
      <c r="J52" s="45">
        <f>F50*H52</f>
        <v>2.4500000000000002</v>
      </c>
      <c r="K52" s="31"/>
      <c r="M52" s="32"/>
      <c r="N52" s="33"/>
      <c r="O52" s="32"/>
      <c r="P52" s="33"/>
      <c r="Q52" s="34"/>
      <c r="R52" s="33"/>
    </row>
    <row r="53" spans="2:20" ht="16.5">
      <c r="B53" s="74"/>
      <c r="C53" s="78"/>
      <c r="D53" s="81"/>
      <c r="E53" s="78"/>
      <c r="F53" s="45"/>
      <c r="G53" s="45"/>
      <c r="H53" s="45">
        <v>1</v>
      </c>
      <c r="I53" s="45">
        <v>3</v>
      </c>
      <c r="J53" s="45">
        <f>F50*H53</f>
        <v>3.5000000000000004</v>
      </c>
      <c r="K53" s="11"/>
      <c r="M53" s="32"/>
      <c r="N53" s="33"/>
      <c r="O53" s="32"/>
      <c r="P53" s="33"/>
      <c r="Q53" s="34"/>
      <c r="R53" s="33"/>
    </row>
    <row r="54" spans="2:20" ht="16.5">
      <c r="B54" s="21">
        <v>72.599999999999994</v>
      </c>
      <c r="C54" s="22" t="s">
        <v>4</v>
      </c>
      <c r="D54" s="23"/>
      <c r="E54" s="22">
        <v>0.08</v>
      </c>
      <c r="F54" s="82"/>
      <c r="G54" s="24"/>
      <c r="H54" s="24"/>
      <c r="I54" s="24"/>
      <c r="J54" s="24"/>
      <c r="K54" s="25"/>
      <c r="M54" s="83"/>
      <c r="N54" s="24"/>
      <c r="O54" s="24"/>
      <c r="P54" s="24"/>
      <c r="Q54" s="24"/>
      <c r="R54" s="25"/>
    </row>
    <row r="55" spans="2:20" ht="16.5">
      <c r="B55" s="84"/>
      <c r="C55" s="24" t="s">
        <v>194</v>
      </c>
      <c r="D55" s="28" t="s">
        <v>11</v>
      </c>
      <c r="E55" s="24">
        <v>0.35</v>
      </c>
      <c r="F55" s="45">
        <f>E55*E54*100</f>
        <v>2.8</v>
      </c>
      <c r="G55" s="30">
        <f>Scoring!K108</f>
        <v>0</v>
      </c>
      <c r="H55" s="54">
        <v>0</v>
      </c>
      <c r="I55" s="54">
        <v>0</v>
      </c>
      <c r="J55" s="45">
        <f>F55*H55</f>
        <v>0</v>
      </c>
      <c r="K55" s="31">
        <f>(MIN(100%,G55/I56))*F55</f>
        <v>0</v>
      </c>
      <c r="M55" s="32">
        <v>0.5</v>
      </c>
      <c r="N55" s="33">
        <f>M55*F55</f>
        <v>1.4</v>
      </c>
      <c r="O55" s="32"/>
      <c r="P55" s="33"/>
      <c r="Q55" s="34">
        <v>0.5</v>
      </c>
      <c r="R55" s="33">
        <f>Q55*F55</f>
        <v>1.4</v>
      </c>
      <c r="T55" s="85"/>
    </row>
    <row r="56" spans="2:20" ht="16.5">
      <c r="B56" s="84"/>
      <c r="C56" s="24"/>
      <c r="D56" s="28"/>
      <c r="E56" s="24"/>
      <c r="F56" s="45"/>
      <c r="G56" s="45"/>
      <c r="H56" s="54">
        <v>1</v>
      </c>
      <c r="I56" s="54">
        <v>100</v>
      </c>
      <c r="J56" s="45">
        <f>F55*H56</f>
        <v>2.8</v>
      </c>
      <c r="K56" s="31"/>
      <c r="M56" s="32"/>
      <c r="N56" s="33"/>
      <c r="O56" s="32"/>
      <c r="P56" s="33"/>
      <c r="Q56" s="34"/>
      <c r="R56" s="33"/>
    </row>
    <row r="57" spans="2:20" ht="16.5">
      <c r="B57" s="84"/>
      <c r="C57" s="24" t="s">
        <v>195</v>
      </c>
      <c r="D57" s="28" t="s">
        <v>12</v>
      </c>
      <c r="E57" s="24">
        <v>0.35</v>
      </c>
      <c r="F57" s="45">
        <f>E57*E54*100</f>
        <v>2.8</v>
      </c>
      <c r="G57" s="30">
        <f>Scoring!K114</f>
        <v>0</v>
      </c>
      <c r="H57" s="45">
        <v>0</v>
      </c>
      <c r="I57" s="45">
        <v>0</v>
      </c>
      <c r="J57" s="45">
        <f>F57*H57</f>
        <v>0</v>
      </c>
      <c r="K57" s="31">
        <f>VLOOKUP(G57, I57:J60, 2)</f>
        <v>0</v>
      </c>
      <c r="M57" s="32">
        <v>0.6</v>
      </c>
      <c r="N57" s="33">
        <f>M57*F57</f>
        <v>1.68</v>
      </c>
      <c r="O57" s="32">
        <v>0.1</v>
      </c>
      <c r="P57" s="33">
        <f>O57*F57</f>
        <v>0.27999999999999997</v>
      </c>
      <c r="Q57" s="34">
        <v>0.3</v>
      </c>
      <c r="R57" s="33">
        <f>Q57*F57</f>
        <v>0.84</v>
      </c>
    </row>
    <row r="58" spans="2:20" ht="16.5">
      <c r="B58" s="84"/>
      <c r="C58" s="24"/>
      <c r="D58" s="28"/>
      <c r="E58" s="24"/>
      <c r="F58" s="45"/>
      <c r="G58" s="45"/>
      <c r="H58" s="45">
        <v>0.2</v>
      </c>
      <c r="I58" s="45">
        <v>1</v>
      </c>
      <c r="J58" s="45">
        <f>F57*H58</f>
        <v>0.55999999999999994</v>
      </c>
      <c r="K58" s="31"/>
      <c r="M58" s="32"/>
      <c r="N58" s="33"/>
      <c r="O58" s="32"/>
      <c r="P58" s="33"/>
      <c r="Q58" s="34"/>
      <c r="R58" s="33"/>
    </row>
    <row r="59" spans="2:20" ht="16.5">
      <c r="B59" s="84"/>
      <c r="C59" s="24"/>
      <c r="D59" s="28"/>
      <c r="E59" s="24"/>
      <c r="F59" s="45"/>
      <c r="G59" s="45"/>
      <c r="H59" s="45">
        <v>0.7</v>
      </c>
      <c r="I59" s="45">
        <v>2</v>
      </c>
      <c r="J59" s="45">
        <f>F57*H59</f>
        <v>1.9599999999999997</v>
      </c>
      <c r="K59" s="31"/>
      <c r="M59" s="32"/>
      <c r="N59" s="33"/>
      <c r="O59" s="32"/>
      <c r="P59" s="33"/>
      <c r="Q59" s="34"/>
      <c r="R59" s="33"/>
    </row>
    <row r="60" spans="2:20" ht="16.5">
      <c r="B60" s="84"/>
      <c r="C60" s="24"/>
      <c r="D60" s="28"/>
      <c r="E60" s="24"/>
      <c r="F60" s="45"/>
      <c r="G60" s="45"/>
      <c r="H60" s="45">
        <v>1</v>
      </c>
      <c r="I60" s="45">
        <v>3</v>
      </c>
      <c r="J60" s="45">
        <f>F57*H60</f>
        <v>2.8</v>
      </c>
      <c r="K60" s="31"/>
      <c r="M60" s="32"/>
      <c r="N60" s="33"/>
      <c r="O60" s="32"/>
      <c r="P60" s="33"/>
      <c r="Q60" s="34"/>
      <c r="R60" s="33"/>
    </row>
    <row r="61" spans="2:20" ht="16.5">
      <c r="B61" s="84"/>
      <c r="C61" s="24" t="s">
        <v>196</v>
      </c>
      <c r="D61" s="28" t="s">
        <v>13</v>
      </c>
      <c r="E61" s="24">
        <v>0.3</v>
      </c>
      <c r="F61" s="45">
        <f>E61*E54*100</f>
        <v>2.4</v>
      </c>
      <c r="G61" s="30">
        <f>Scoring!K121</f>
        <v>0</v>
      </c>
      <c r="H61" s="45">
        <v>0</v>
      </c>
      <c r="I61" s="45">
        <v>0</v>
      </c>
      <c r="J61" s="45">
        <f>F61*H61</f>
        <v>0</v>
      </c>
      <c r="K61" s="31">
        <f>VLOOKUP(G61, I61:J64, 2)</f>
        <v>0</v>
      </c>
      <c r="M61" s="32">
        <v>0.7</v>
      </c>
      <c r="N61" s="33">
        <f>M61*F61</f>
        <v>1.68</v>
      </c>
      <c r="O61" s="32"/>
      <c r="P61" s="33"/>
      <c r="Q61" s="34">
        <v>0.3</v>
      </c>
      <c r="R61" s="33">
        <f>Q61*F61</f>
        <v>0.72</v>
      </c>
    </row>
    <row r="62" spans="2:20" ht="16.5">
      <c r="B62" s="84"/>
      <c r="C62" s="24"/>
      <c r="D62" s="28"/>
      <c r="E62" s="24"/>
      <c r="F62" s="45"/>
      <c r="G62" s="45"/>
      <c r="H62" s="54">
        <v>0.3</v>
      </c>
      <c r="I62" s="45">
        <v>1</v>
      </c>
      <c r="J62" s="45">
        <f>F61*H62</f>
        <v>0.72</v>
      </c>
      <c r="K62" s="31"/>
      <c r="M62" s="32"/>
      <c r="N62" s="33"/>
      <c r="O62" s="32"/>
      <c r="P62" s="33"/>
      <c r="Q62" s="86"/>
      <c r="R62" s="33"/>
    </row>
    <row r="63" spans="2:20" ht="16.5">
      <c r="B63" s="84"/>
      <c r="C63" s="24"/>
      <c r="D63" s="28"/>
      <c r="E63" s="24"/>
      <c r="F63" s="45"/>
      <c r="G63" s="45"/>
      <c r="H63" s="54">
        <v>0.7</v>
      </c>
      <c r="I63" s="45">
        <v>2</v>
      </c>
      <c r="J63" s="45">
        <f>F61*H63</f>
        <v>1.68</v>
      </c>
      <c r="K63" s="11"/>
      <c r="M63" s="32"/>
      <c r="N63" s="33"/>
      <c r="O63" s="32"/>
      <c r="P63" s="33"/>
      <c r="Q63" s="86"/>
      <c r="R63" s="33"/>
    </row>
    <row r="64" spans="2:20" ht="16.5">
      <c r="B64" s="84"/>
      <c r="C64" s="24"/>
      <c r="D64" s="28"/>
      <c r="E64" s="24"/>
      <c r="F64" s="45"/>
      <c r="G64" s="45"/>
      <c r="H64" s="45">
        <v>1</v>
      </c>
      <c r="I64" s="45">
        <v>3</v>
      </c>
      <c r="J64" s="45">
        <v>2.4</v>
      </c>
      <c r="K64" s="11"/>
      <c r="M64" s="32"/>
      <c r="N64" s="33"/>
      <c r="O64" s="32"/>
      <c r="P64" s="33"/>
      <c r="Q64" s="86"/>
      <c r="R64" s="33"/>
    </row>
    <row r="65" spans="2:18" ht="16.5">
      <c r="B65" s="35" t="s">
        <v>197</v>
      </c>
      <c r="C65" s="36" t="s">
        <v>49</v>
      </c>
      <c r="D65" s="37"/>
      <c r="E65" s="36"/>
      <c r="F65" s="39"/>
      <c r="G65" s="38"/>
      <c r="H65" s="38"/>
      <c r="I65" s="38"/>
      <c r="J65" s="38"/>
      <c r="K65" s="40"/>
      <c r="M65" s="41"/>
      <c r="N65" s="38"/>
      <c r="O65" s="38"/>
      <c r="P65" s="38"/>
      <c r="Q65" s="38"/>
      <c r="R65" s="40"/>
    </row>
    <row r="66" spans="2:18" ht="16.5">
      <c r="B66" s="43"/>
      <c r="C66" s="38" t="s">
        <v>197</v>
      </c>
      <c r="D66" s="44"/>
      <c r="E66" s="38"/>
      <c r="F66" s="45"/>
      <c r="G66" s="30">
        <f>Scoring!K127</f>
        <v>0</v>
      </c>
      <c r="H66" s="45"/>
      <c r="I66" s="45"/>
      <c r="J66" s="45"/>
      <c r="K66" s="31">
        <f>G66</f>
        <v>0</v>
      </c>
      <c r="M66" s="32"/>
      <c r="N66" s="33"/>
      <c r="O66" s="32"/>
      <c r="P66" s="33"/>
      <c r="Q66" s="86"/>
      <c r="R66" s="33"/>
    </row>
    <row r="67" spans="2:18" ht="16.5">
      <c r="B67" s="87">
        <v>72.7</v>
      </c>
      <c r="C67" s="47" t="s">
        <v>7</v>
      </c>
      <c r="D67" s="48"/>
      <c r="E67" s="47">
        <v>0.05</v>
      </c>
      <c r="F67" s="49"/>
      <c r="G67" s="50"/>
      <c r="H67" s="50"/>
      <c r="I67" s="50"/>
      <c r="J67" s="50"/>
      <c r="K67" s="51"/>
      <c r="M67" s="88"/>
      <c r="N67" s="50"/>
      <c r="O67" s="50"/>
      <c r="P67" s="50"/>
      <c r="Q67" s="50"/>
      <c r="R67" s="51"/>
    </row>
    <row r="68" spans="2:18" ht="16.5">
      <c r="B68" s="89"/>
      <c r="C68" s="50" t="s">
        <v>198</v>
      </c>
      <c r="D68" s="53" t="s">
        <v>7</v>
      </c>
      <c r="E68" s="50">
        <v>1</v>
      </c>
      <c r="F68" s="45">
        <f>E68*E67*100</f>
        <v>5</v>
      </c>
      <c r="G68" s="30">
        <f>Scoring!K131</f>
        <v>0</v>
      </c>
      <c r="H68" s="45">
        <v>0</v>
      </c>
      <c r="I68" s="45">
        <v>0</v>
      </c>
      <c r="J68" s="45">
        <f>F68*H68</f>
        <v>0</v>
      </c>
      <c r="K68" s="31">
        <f>VLOOKUP(G68,I68:J70, 2)</f>
        <v>0</v>
      </c>
      <c r="M68" s="32">
        <v>1</v>
      </c>
      <c r="N68" s="33">
        <f>M68*F68</f>
        <v>5</v>
      </c>
      <c r="O68" s="32"/>
      <c r="P68" s="33"/>
      <c r="Q68" s="86"/>
      <c r="R68" s="33"/>
    </row>
    <row r="69" spans="2:18" ht="16.5">
      <c r="B69" s="89"/>
      <c r="C69" s="50"/>
      <c r="D69" s="53"/>
      <c r="E69" s="50"/>
      <c r="F69" s="45"/>
      <c r="G69" s="45"/>
      <c r="H69" s="54">
        <v>0.75</v>
      </c>
      <c r="I69" s="45">
        <v>1</v>
      </c>
      <c r="J69" s="45">
        <f>F68*H69</f>
        <v>3.75</v>
      </c>
      <c r="K69" s="11"/>
      <c r="M69" s="32"/>
      <c r="N69" s="33"/>
      <c r="O69" s="32"/>
      <c r="P69" s="33"/>
      <c r="Q69" s="86"/>
      <c r="R69" s="33"/>
    </row>
    <row r="70" spans="2:18" ht="16.5">
      <c r="B70" s="89"/>
      <c r="C70" s="50"/>
      <c r="D70" s="53"/>
      <c r="E70" s="50"/>
      <c r="F70" s="45"/>
      <c r="G70" s="45"/>
      <c r="H70" s="45">
        <v>1</v>
      </c>
      <c r="I70" s="45">
        <v>2</v>
      </c>
      <c r="J70" s="45">
        <f>F68*H70</f>
        <v>5</v>
      </c>
      <c r="K70" s="11"/>
      <c r="M70" s="32"/>
      <c r="N70" s="33"/>
      <c r="O70" s="32"/>
      <c r="P70" s="33"/>
      <c r="Q70" s="86"/>
      <c r="R70" s="33"/>
    </row>
    <row r="71" spans="2:18" ht="16.5">
      <c r="B71" s="90">
        <v>72.8</v>
      </c>
      <c r="C71" s="91" t="s">
        <v>8</v>
      </c>
      <c r="D71" s="92"/>
      <c r="E71" s="91">
        <v>0.06</v>
      </c>
      <c r="F71" s="93"/>
      <c r="G71" s="94"/>
      <c r="H71" s="94"/>
      <c r="I71" s="94"/>
      <c r="J71" s="94"/>
      <c r="K71" s="95"/>
      <c r="M71" s="96"/>
      <c r="N71" s="94"/>
      <c r="O71" s="94"/>
      <c r="P71" s="94"/>
      <c r="Q71" s="94"/>
      <c r="R71" s="95"/>
    </row>
    <row r="72" spans="2:18" ht="16.5">
      <c r="B72" s="97"/>
      <c r="C72" s="94" t="s">
        <v>199</v>
      </c>
      <c r="D72" s="92" t="s">
        <v>14</v>
      </c>
      <c r="E72" s="94">
        <v>0.2</v>
      </c>
      <c r="F72" s="45">
        <f>E72*E71*100</f>
        <v>1.2</v>
      </c>
      <c r="G72" s="30">
        <f>Scoring!K136</f>
        <v>0</v>
      </c>
      <c r="H72" s="45">
        <v>0</v>
      </c>
      <c r="I72" s="45">
        <v>0</v>
      </c>
      <c r="J72" s="45">
        <f>F72*H72</f>
        <v>0</v>
      </c>
      <c r="K72" s="31">
        <f>VLOOKUP(G72,I72:J73,2)</f>
        <v>0</v>
      </c>
      <c r="M72" s="32"/>
      <c r="N72" s="33"/>
      <c r="O72" s="32">
        <v>1</v>
      </c>
      <c r="P72" s="33">
        <f>O72*F72</f>
        <v>1.2</v>
      </c>
      <c r="Q72" s="86"/>
      <c r="R72" s="33"/>
    </row>
    <row r="73" spans="2:18" ht="16.5">
      <c r="B73" s="97"/>
      <c r="C73" s="94"/>
      <c r="D73" s="92"/>
      <c r="E73" s="94"/>
      <c r="F73" s="45"/>
      <c r="G73" s="45"/>
      <c r="H73" s="45">
        <v>1</v>
      </c>
      <c r="I73" s="45">
        <v>1</v>
      </c>
      <c r="J73" s="45">
        <f>F72*H73</f>
        <v>1.2</v>
      </c>
      <c r="K73" s="31"/>
      <c r="M73" s="32"/>
      <c r="N73" s="33"/>
      <c r="O73" s="32"/>
      <c r="P73" s="33"/>
      <c r="Q73" s="86"/>
      <c r="R73" s="33"/>
    </row>
    <row r="74" spans="2:18" ht="16.5">
      <c r="B74" s="97"/>
      <c r="C74" s="94" t="s">
        <v>200</v>
      </c>
      <c r="D74" s="92" t="s">
        <v>15</v>
      </c>
      <c r="E74" s="94">
        <v>0.65</v>
      </c>
      <c r="F74" s="45">
        <f>E74*E71*100</f>
        <v>3.9</v>
      </c>
      <c r="G74" s="30">
        <f>Scoring!K140</f>
        <v>0</v>
      </c>
      <c r="H74" s="45">
        <v>0</v>
      </c>
      <c r="I74" s="45">
        <v>0</v>
      </c>
      <c r="J74" s="45">
        <f>F74*H74</f>
        <v>0</v>
      </c>
      <c r="K74" s="31">
        <f>VLOOKUP(G74,I74:J76, 2)</f>
        <v>0</v>
      </c>
      <c r="M74" s="32">
        <v>0.9</v>
      </c>
      <c r="N74" s="33">
        <f>M74*F74</f>
        <v>3.51</v>
      </c>
      <c r="O74" s="32">
        <v>0.1</v>
      </c>
      <c r="P74" s="33">
        <f>O74*F74</f>
        <v>0.39</v>
      </c>
      <c r="Q74" s="86"/>
      <c r="R74" s="33"/>
    </row>
    <row r="75" spans="2:18" ht="16.5">
      <c r="B75" s="97"/>
      <c r="C75" s="94"/>
      <c r="D75" s="92"/>
      <c r="E75" s="94"/>
      <c r="F75" s="45"/>
      <c r="G75" s="45"/>
      <c r="H75" s="54">
        <v>0.5</v>
      </c>
      <c r="I75" s="45">
        <v>1</v>
      </c>
      <c r="J75" s="45">
        <f>F74*H75</f>
        <v>1.95</v>
      </c>
      <c r="K75" s="31"/>
      <c r="M75" s="32"/>
      <c r="N75" s="33"/>
      <c r="O75" s="32"/>
      <c r="P75" s="33"/>
      <c r="Q75" s="86"/>
      <c r="R75" s="33"/>
    </row>
    <row r="76" spans="2:18" ht="16.5">
      <c r="B76" s="97"/>
      <c r="C76" s="94"/>
      <c r="D76" s="92"/>
      <c r="E76" s="94"/>
      <c r="F76" s="45"/>
      <c r="G76" s="45"/>
      <c r="H76" s="45">
        <v>1</v>
      </c>
      <c r="I76" s="45">
        <v>2</v>
      </c>
      <c r="J76" s="45">
        <f>F74*H76</f>
        <v>3.9</v>
      </c>
      <c r="K76" s="31"/>
      <c r="M76" s="32"/>
      <c r="N76" s="33"/>
      <c r="O76" s="32"/>
      <c r="P76" s="33"/>
      <c r="Q76" s="86"/>
      <c r="R76" s="33"/>
    </row>
    <row r="77" spans="2:18" ht="16.5">
      <c r="B77" s="97"/>
      <c r="C77" s="94" t="s">
        <v>211</v>
      </c>
      <c r="D77" s="92" t="s">
        <v>9</v>
      </c>
      <c r="E77" s="94">
        <v>0.15</v>
      </c>
      <c r="F77" s="45">
        <f>E77*E71*100</f>
        <v>0.89999999999999991</v>
      </c>
      <c r="G77" s="98">
        <f>Scoring!K148</f>
        <v>0</v>
      </c>
      <c r="H77" s="45">
        <v>0</v>
      </c>
      <c r="I77" s="45">
        <v>0</v>
      </c>
      <c r="J77" s="45">
        <f>F77*H77</f>
        <v>0</v>
      </c>
      <c r="K77" s="31">
        <f>VLOOKUP(G77,I77:J78,2)</f>
        <v>0</v>
      </c>
      <c r="M77" s="32"/>
      <c r="N77" s="33"/>
      <c r="O77" s="32">
        <v>1</v>
      </c>
      <c r="P77" s="33">
        <f>O77*F77</f>
        <v>0.89999999999999991</v>
      </c>
      <c r="Q77" s="86"/>
      <c r="R77" s="33"/>
    </row>
    <row r="78" spans="2:18" ht="17.25" thickBot="1">
      <c r="B78" s="97"/>
      <c r="C78" s="94"/>
      <c r="D78" s="92"/>
      <c r="E78" s="94"/>
      <c r="F78" s="45"/>
      <c r="G78" s="45"/>
      <c r="H78" s="45">
        <v>1</v>
      </c>
      <c r="I78" s="45">
        <v>1</v>
      </c>
      <c r="J78" s="45">
        <f>F77*H78</f>
        <v>0.89999999999999991</v>
      </c>
      <c r="K78" s="11"/>
      <c r="M78" s="32"/>
      <c r="N78" s="99"/>
      <c r="O78" s="100"/>
      <c r="P78" s="99"/>
      <c r="Q78" s="86"/>
      <c r="R78" s="33"/>
    </row>
    <row r="79" spans="2:18" ht="15">
      <c r="B79" s="101" t="s">
        <v>36</v>
      </c>
      <c r="C79" s="102"/>
      <c r="D79" s="103"/>
      <c r="E79" s="104"/>
      <c r="F79" s="104"/>
      <c r="G79" s="104"/>
      <c r="H79" s="104"/>
      <c r="I79" s="104"/>
      <c r="J79" s="105"/>
      <c r="K79" s="106">
        <f>SUM(K13:K78)</f>
        <v>0</v>
      </c>
      <c r="M79" s="107"/>
      <c r="N79" s="106">
        <f>SUM(N10:N78)</f>
        <v>68.95</v>
      </c>
      <c r="O79" s="107"/>
      <c r="P79" s="106">
        <f>SUM(P10:P78)</f>
        <v>27.390000000000004</v>
      </c>
      <c r="Q79" s="107"/>
      <c r="R79" s="106">
        <f>SUM(R10:R78)</f>
        <v>3.66</v>
      </c>
    </row>
  </sheetData>
  <sheetProtection password="CA57" sheet="1" objects="1" scenarios="1"/>
  <mergeCells count="6">
    <mergeCell ref="B7:K7"/>
    <mergeCell ref="M7:R7"/>
    <mergeCell ref="B8:K8"/>
    <mergeCell ref="M8:N8"/>
    <mergeCell ref="O8:P8"/>
    <mergeCell ref="Q8:R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Instructions</vt:lpstr>
      <vt:lpstr>Scoring</vt:lpstr>
      <vt:lpstr>Outcome</vt:lpstr>
      <vt:lpstr>Calculations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Doreen Davis</dc:creator>
  <cp:lastModifiedBy>John Finisdore</cp:lastModifiedBy>
  <dcterms:created xsi:type="dcterms:W3CDTF">2015-12-16T13:31:17Z</dcterms:created>
  <dcterms:modified xsi:type="dcterms:W3CDTF">2016-08-11T18:09:01Z</dcterms:modified>
</cp:coreProperties>
</file>